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Приложение 3" sheetId="1" r:id="rId1"/>
    <sheet name="Подпр.2" sheetId="2" r:id="rId2"/>
    <sheet name="Подпр.1" sheetId="3" r:id="rId3"/>
    <sheet name="Подпр.3" sheetId="4" r:id="rId4"/>
    <sheet name="Подпр.4" sheetId="5" r:id="rId5"/>
    <sheet name="Подпр.5" sheetId="6" r:id="rId6"/>
    <sheet name="Обепеч.подпр." sheetId="7" r:id="rId7"/>
  </sheets>
  <definedNames>
    <definedName name="_xlnm.Print_Titles" localSheetId="0">'Приложение 3'!$14:$16</definedName>
    <definedName name="_xlnm.Print_Area" localSheetId="0">'Приложение 3'!$A$2:$AC$171</definedName>
  </definedNames>
  <calcPr fullCalcOnLoad="1"/>
</workbook>
</file>

<file path=xl/sharedStrings.xml><?xml version="1.0" encoding="utf-8"?>
<sst xmlns="http://schemas.openxmlformats.org/spreadsheetml/2006/main" count="425" uniqueCount="218">
  <si>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</si>
  <si>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</si>
  <si>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</si>
  <si>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</si>
  <si>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</si>
  <si>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</si>
  <si>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</si>
  <si>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</si>
  <si>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</si>
  <si>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</si>
  <si>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</si>
  <si>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</si>
  <si>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</si>
  <si>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</si>
  <si>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</si>
  <si>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</si>
  <si>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</si>
  <si>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</si>
  <si>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</si>
  <si>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</si>
  <si>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>Задача 1 «Организация отдыха детей  в каникулярное время в образовательных учреждениях различных видов и типов»</t>
  </si>
  <si>
    <t>2018 год</t>
  </si>
  <si>
    <t xml:space="preserve">Задача 1 «Руководство и управление в сфере установленных функций» </t>
  </si>
  <si>
    <t>единиц</t>
  </si>
  <si>
    <t>чел.</t>
  </si>
  <si>
    <t>S</t>
  </si>
  <si>
    <t xml:space="preserve">Характеристика   муниципальной   программы  МО «Конаковский район» Тверской области  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</si>
  <si>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</si>
  <si>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</si>
  <si>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>да-1/нет-0</t>
  </si>
  <si>
    <t>2019 год</t>
  </si>
  <si>
    <t>2020 год</t>
  </si>
  <si>
    <t>2021 год</t>
  </si>
  <si>
    <t>2022 год</t>
  </si>
  <si>
    <t>Показатель 2 «Доля воспитанников, участвующих в муниципальных конкурсах, фестивалях»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</si>
  <si>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</si>
  <si>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</si>
  <si>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</si>
  <si>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</si>
  <si>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Подпрограмма 3 «Развитие дополнительного образования»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</si>
  <si>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</si>
  <si>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</si>
  <si>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п/п</t>
  </si>
  <si>
    <t>Задачи подпрограммы 1</t>
  </si>
  <si>
    <t>итого</t>
  </si>
  <si>
    <t>Всего, в том числе</t>
  </si>
  <si>
    <t>Объем финансовых ресурсов, тыс.руб.</t>
  </si>
  <si>
    <t>Задача 2. 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</si>
  <si>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</si>
  <si>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Задача 1.  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</t>
  </si>
  <si>
    <t>Задача 2. Формирование системы непрерывного вариативного дополнительного образования детей</t>
  </si>
  <si>
    <t>Задача 1.  Повышение квалификации руководителей, педагогических работников образовательных учреждений</t>
  </si>
  <si>
    <t>Задача 2. Развитие кадрового потенциала педагогических работников</t>
  </si>
  <si>
    <t>Задача 1.  Организация отдыха детей  в каникулярное время в образовательных учреждениях различных видов и типов</t>
  </si>
  <si>
    <t>Задача 2. Создание временных рабочих мести других форм трудовой занятости в свободное от учебы время для подростков в возрасте от14 до18 лет</t>
  </si>
  <si>
    <t>Задача 1.  Руководство и управление в сфере установленных функций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</si>
  <si>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</si>
  <si>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</si>
  <si>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</si>
  <si>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</si>
  <si>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 xml:space="preserve">Мероприятие 1.001 «Обеспечение деятельности дошкольных образовательных учреждений» 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</si>
  <si>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</si>
  <si>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Мероприятие 1.002 «Обеспечение деятельности общеобразовательных учреждений»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</si>
  <si>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</si>
  <si>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</si>
  <si>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1.003 «Расходы, связанные с проведением мероприятий и прочие расходы»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</si>
  <si>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</si>
  <si>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</si>
  <si>
    <t>Главный администратор  (администратор) муниципальной  программы  МО «Конаковский район» Тверской области - Управление образования администрации Конаковского района</t>
  </si>
  <si>
    <t>Показатель 1  «Количество образовательных учреждений, расположенных в сельской местности, получивших субсидию для организации занятий физической культурой и спортом».</t>
  </si>
  <si>
    <t>Административное мероприятие 2.001 «Организация и проведение муниципального этапа  Всероссийского конкурса «Учитель года»</t>
  </si>
  <si>
    <t>Задача 1. Создание условий, обеспечивающих современные требования к условиям и содержанию детей в дошкольных образовательных учреждениях</t>
  </si>
  <si>
    <t>Задача 3 Укрепление материально-технической базы   образовательных учреждений, реализующих основную общеобразовательную программу дошкольного образования</t>
  </si>
  <si>
    <t xml:space="preserve">Мероприятие 1.003 «Проведение ремонтных работ и противопожарных мероприятий в образовательных учреждениях» </t>
  </si>
  <si>
    <t>Задача 3. Создание  современной системы оценки индивидуальных образовательных достижений обучающихся</t>
  </si>
  <si>
    <t>Задачи подпрограммы 3</t>
  </si>
  <si>
    <t>Задачи подпрограммы 2</t>
  </si>
  <si>
    <t>Задачи подпрограммы 4</t>
  </si>
  <si>
    <t>Задачи подпрограммы 5</t>
  </si>
  <si>
    <t xml:space="preserve">Задачи обеспечивающей подпрограммы </t>
  </si>
  <si>
    <t>Задача 2. Мониторинг показателей муниципальной программы</t>
  </si>
  <si>
    <t>Е</t>
  </si>
  <si>
    <t>Задача 5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организациях»</t>
  </si>
  <si>
    <t>Задача 6 «Расходы на создание в общеобразовательных организациях, расположенных в сельской местности, условий для занятия физической культурой и спортом»</t>
  </si>
  <si>
    <t>Показатель 1 «Количество обучающихся в общеобразовательных организациях, расположенных в сельской местности»</t>
  </si>
  <si>
    <t>Показатель 2. «Доля обучающихся в общеобразовательных организациях, расположенных в сельской местности, в общей численности обучающихся»</t>
  </si>
  <si>
    <t>Мероприятие 6.001 «Расходы на создание в общеобразовательных организациях, расположенных в сельской местности, условий для занятия физической культурой и спортом».</t>
  </si>
  <si>
    <t>2023 год</t>
  </si>
  <si>
    <t>2024 год</t>
  </si>
  <si>
    <t>2025 год</t>
  </si>
  <si>
    <t>Показатель 3 «Доля обучающихся в муниципальных общеобразовательных учреждениях, занимающихся во вторую смену, в общей численности обучающихся в муниципальных общеобразовательных учреждениях»</t>
  </si>
  <si>
    <t>тыс.руб.</t>
  </si>
  <si>
    <t>Показатель 2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</si>
  <si>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3 «Количество общеобразовательных учреждений, которые соответствуют всем требованиям безопасности»</t>
  </si>
  <si>
    <t>Мероприятие 1.001 «Обеспечение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 в муниципальных бюджетных общеобразовательных учреждениях»</t>
  </si>
  <si>
    <t>Показатель1 «Количество обучающихся по программам общего образования в муниципальных общеобразовательных учреждениях»</t>
  </si>
  <si>
    <t>Показатель 5 «Доля обучающихся, ставших призерами регионального этапа Всероссийской олимпиады школьников, из общего количества участников»</t>
  </si>
  <si>
    <t>Задача 5 «Участие обучающихся общеобразовательных организаций в социально-значимых региональных проектах»</t>
  </si>
  <si>
    <t>Показатель 1 «Доля обучающихся общеобразовательных  организаций, принявших участие в социально-значимых региональных проектах»</t>
  </si>
  <si>
    <t>Административное мероприятие 3.001 «Организация и проведение  мероприятий по обеспечению процедуры государственной итоговой аттестации»</t>
  </si>
  <si>
    <t>Показатель 2. «Доля учащихся из малообеспеченных семей, посещающих группу продленного дня, детей с ОВЗ, охваченных горячим питанием, от общего числа обучающихся»</t>
  </si>
  <si>
    <t>тыс.рублей</t>
  </si>
  <si>
    <t>Показатель 1 «Доля учащихся 1-4 классов, охваченных горячим питанием, от общего числа обучающихся по программам начального общего образования»</t>
  </si>
  <si>
    <t>L</t>
  </si>
  <si>
    <t>Показатель 1 «Доля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в каникулярное время, от общей численности обучающихся муниципальных общеобразовательных организаций»</t>
  </si>
  <si>
    <t>3858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</si>
  <si>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</t>
  </si>
  <si>
    <t>Показатель 1 «Средний размер субвенции в расчете на 1 обучающегося по программам общего образования в муниципальных общеобразовательных учреждениях»</t>
  </si>
  <si>
    <t>Показатель 1 «Количество общеобразовательных учреждений,  в которых проведены ремонтные работы и противопожарные мероприятия»</t>
  </si>
  <si>
    <t>Показатель 2 «Доля автотранспортных средств соответствующих ГОСТ 33552-2015 «Автобусы для перевозки детей. Технические требования и методы испытаний»</t>
  </si>
  <si>
    <t>Показатель 3 «Доля автотранспортных средств для подвоза учащихся, проживающих в сельской местности, к месту обучения и обратно, на основании постановления Правительства Российской Федерации от 25.08.2008 № 641 аппаратурой спутниковой навигации ГЛОНАСС и ГЛОНАСС/GPS»</t>
  </si>
  <si>
    <t>Мероприятие 4.001 «Организация бесплатного горячего питания обучающихся, получающих начальное общее образование в муниципальных образовательных организациях»</t>
  </si>
  <si>
    <t xml:space="preserve">Показатель 1 «Количество воспитанников дошкольных групп общеобразовательных учреждений, охваченных горячим питанием» </t>
  </si>
  <si>
    <t>Показатель 1 «Количество учащихся в группах продленного дня и детей с ОВЗ, охваченных горячим питанием»</t>
  </si>
  <si>
    <t>Мероприятие 4.003 «Организация обеспечения питанием детей в дошкольных группах общеобразовательных учреждений»</t>
  </si>
  <si>
    <t>Административное мероприятие 1.001 «Выявление и поддержка молодежи, заинтересованной в получении педагогической профессии и в работе в системе образования»</t>
  </si>
  <si>
    <t>Показатель  1 «Количество детей, охваченных организованными формами отдыха и оздоровления»</t>
  </si>
  <si>
    <t>Административное мероприятие 1.001 «Разработка муниципального плана воспитательной работы в каникулярный период»</t>
  </si>
  <si>
    <t xml:space="preserve">Мероприятие 1.002 «Организация питания детей в дошкольных образовательных учреждениях» 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</si>
  <si>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</si>
  <si>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Показатель 1 «Количество обучающихся по программам общего образования в муниципальных общеобразовательных учреждениях»</t>
  </si>
  <si>
    <t>Показатель 3 «Доля обучающихся с ОВЗ, которым созданы необходимые условия»</t>
  </si>
  <si>
    <t xml:space="preserve">Показатель 1 «Количество учреждений, получивших субсидию на организацию подвоза обучающихся» </t>
  </si>
  <si>
    <t>Показатель 2 «Доля охвата подвозом к месту обучения и обратно обучающихся, проживающих в сельской местности»</t>
  </si>
  <si>
    <t xml:space="preserve">Показатель 1 «Количество автотранспортных средств» </t>
  </si>
  <si>
    <t xml:space="preserve">Показатель 4 «Доля автотранспортных средств для подвоза учащихся, проживающих в сельской местности, к месту обучения и обратно, оснащенных на основании приказа Министерства транспорта Российской Федерации от 21.08.2013 № 273 тахографами» </t>
  </si>
  <si>
    <t>Показатель 1 «Количество обучающихся, охваченных проектом»</t>
  </si>
  <si>
    <t>Показатель 1 «Количество трудоустроенных подростков в возрасте от 14 до 18 лет»</t>
  </si>
  <si>
    <t>Показатель 1 «Средний размер субвенции в расчете на 1 ребенка дошкольного возраста, получающего услуги дошкольного образования в дошкольных образовательных учреждениях»</t>
  </si>
  <si>
    <t xml:space="preserve">Мероприятие 3.004 «Проведение районного конкурса «Лучший участок детского сада» </t>
  </si>
  <si>
    <t>Показатель 1 «Численность воспитанников в возрасте от 1,5 до 3 лет, посещающих муниципальные учреждения, осуществляющие образовательную деятельность по образовательным программам дошкольного образования»</t>
  </si>
  <si>
    <t>Показатель 2 «Численность воспитанников в возрасте от 3 до 7 лет, посещающих муниципальные учреждения, осуществляющие образовательную деятельность по образовательным программам дошкольного образования»</t>
  </si>
  <si>
    <t xml:space="preserve">Показатель 1 «Обеспеченность питанием в дошкольных образовательных учреждениях, осуществляющих образовательную деятельность по образовательным программам дошкольного образования» </t>
  </si>
  <si>
    <t>Показатель 1 «Количество воспитанников, получающих общедоступное и бесплатное дошкольное образование в муниципальных дошкольных образовательных учреждениях»</t>
  </si>
  <si>
    <t>Показатель1 «Количество учреждений, в которых осуществлены мероприятия по укреплению материально-технической базы»</t>
  </si>
  <si>
    <t xml:space="preserve">Показатель 1 «Количество дошкольных образовательных учреждений,  в которых проведены ремонтные работы и противипожарные мероприятия» </t>
  </si>
  <si>
    <t xml:space="preserve">Показатель 1 «Количество учреждений, получивших субсидию на укрепление материально-технической базы» </t>
  </si>
  <si>
    <t>Показатель 1  «Количество учреждений, получивших субсидию на укрепление материально-технической базы муниципальных общеобразовательных организаций за счет средств областного бюджета»</t>
  </si>
  <si>
    <t>Показатель 1  «Количество организаций, в которых будут проведены ремонтные работы»</t>
  </si>
  <si>
    <t>Показатель  1 «Доля обучающихся в образовательных организациях, занимающихся во вторую смену»</t>
  </si>
  <si>
    <t>Показатель1 «Удовлетворенность населения Конаковского района качеством образовательных услуг и их доступностью»</t>
  </si>
  <si>
    <t>Показатель 4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группы»</t>
  </si>
  <si>
    <t>Мероприятие 4.002 «Организация обеспечения питанием учащихся в группах продленного дня и детей с ОВЗ»</t>
  </si>
  <si>
    <t>Показатель 1 «Доля образовательных организаций, подведомственных Управлению образования,  в которых созданы условия для реализации современных программ дополнительного образования»</t>
  </si>
  <si>
    <t>Показатель 1 «Количество обучающихся в  учреждениях дополнительного образования»</t>
  </si>
  <si>
    <t>Показатель 1 «Количество учреждений дополнительного образования, в которых проведены ремонтные работы и противопожарные мероприятия»</t>
  </si>
  <si>
    <t>Показатель 2 «Доля детей от 5 до 18 лет, охваченных дополнительным образованием технической направленности»</t>
  </si>
  <si>
    <t>Показатель 3 «Доля детей, систематически занимающихся физкультурой и спортом»</t>
  </si>
  <si>
    <t>Показатель 1 «Количество педагогов образовательных учреждений, прошедших курсы повышения квалификации»</t>
  </si>
  <si>
    <t>Административное мероприятие 2.002 «Организация и проведение муниципального этапа  Всероссийского конкурса «Воспитатель года»</t>
  </si>
  <si>
    <t>Показатель 1 «Количество детей, охваченных организованными формами отдыха и оздоровления»</t>
  </si>
  <si>
    <t xml:space="preserve">Мероприятие 3.001 «Проведение ремонтных работ и противопожарных мероприятий в муниципальных дошкольных образовательных учреждениях» </t>
  </si>
  <si>
    <t xml:space="preserve">Мероприятие 3.002 «Укрепление материально-технической базы муниципальных дошкольных образовательных организаций за счет средств областного бюджета» </t>
  </si>
  <si>
    <t xml:space="preserve">Мероприятие 3.003 «Укрепление материально-технической базы муниципальных дошкольных образовательных организаций» </t>
  </si>
  <si>
    <t>Мероприятие 2.002 «Организация подвоза учащихся школ, проживающих в сельской местности  к месту обучения и обратно»</t>
  </si>
  <si>
    <t>Мероприятие 1.001 «Обеспечение профессиональной подготовки, переподготовки и повышения квалификации»</t>
  </si>
  <si>
    <t>Мероприятие 1.001 «Организация отдыха детей в каникулярное время за счет средств областного бюджета»</t>
  </si>
  <si>
    <t>Мероприятие 1.001 «Расходы по центральному аппарату исполнительных органов муниципальной власти Конаковского района»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</si>
  <si>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</t>
  </si>
  <si>
    <t>Мероприятие 1.004 «Реализация мероприятий по обращениям, поступающим к депутатам Собрания депутатов Конаковского района»</t>
  </si>
  <si>
    <t>Мероприятие 1.005 «Предоставление компенсации по найму жилого помещения педагогическим работникам муниципальных образовательных организаций»</t>
  </si>
  <si>
    <t>Показатель 2 «Доля обучающихся 8 классов муниципальных общеобразовательных организаций, принявших участие в социально значимых региональных проектах»</t>
  </si>
  <si>
    <t xml:space="preserve"> «Развитие системы  образования в Конаковском районе» на 2021-2025 годы</t>
  </si>
  <si>
    <t>Мероприятие 2.001 «Поддержка эффективных моделей и форм вовлечения молодежи в трудовую деятельность»</t>
  </si>
  <si>
    <t>Показатель 1  «Доля педагогических работников  муниципальных образовательных организаций, получивших ежемесячное денежное вознаграждение за классное руководство»</t>
  </si>
  <si>
    <t>Мероприятие 1.002 «Проведение кампании по организации отдыха и  оздоровления детей»</t>
  </si>
  <si>
    <t>Показатель 2 «Доля сельских школьников, которым обеспечен ежедневный подвоз в  общеобразовательные учреждения в общей численности школьников, нуждающихся в подвозе»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</si>
  <si>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</t>
  </si>
  <si>
    <t xml:space="preserve">Показатель 1 «Количество воспитанников, получающих общедоступное и бесплатное дошкольное образование в муниципальных дошкольных образовательных учреждениях» </t>
  </si>
  <si>
    <t xml:space="preserve">Задача 2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</si>
  <si>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Показатель 1 «Количество организаций, в которых будут проведены мероприятия по укрепление материально-технической базы дошкольных образовательных организаций»</t>
  </si>
  <si>
    <t xml:space="preserve">Показатель 2  «Доля воспитанников образовательных организаций, в которых проведены мероприятия по укрепление материально-технической базы, в общей численности воспитанников дошкольных образовательных организаций МО «Конаковский район» Тверской области» </t>
  </si>
  <si>
    <t>Показатель 2  «Доля учащихся общеобразовательных организаций, в которых будут проведены ремонтные работы, в общей численности учащихся общеобразовательных организаций МО «Конаковский район» Тверской области»</t>
  </si>
  <si>
    <t>Задача 2 «Создание временных рабочих мест и других форм трудовой занятости в свободное от учебы время для подростков в возрасте от 14 до 18 лет»</t>
  </si>
  <si>
    <t>Показатель 1 «Доля обучающихся, охваченных проектом, в общем количестве обучающихся»</t>
  </si>
  <si>
    <t>Административное мероприятие 3.002 «Организация и проведение муниципального этапа Всероссийской олимпиады школьников по общеобразовательным предметам»</t>
  </si>
  <si>
    <t>Мероприятие 1.006 «Ежемесячное денежное вознаграждение за классное руководство педагогическим работникам государственных и муниципальных образовательных организаций»</t>
  </si>
  <si>
    <t>Задача 2 «Реализация механизмов, обеспечивающих равный доступ к качественному общему образованию»</t>
  </si>
  <si>
    <t>Мероприятие 1.005 «Расходы на укрепление материально-технической базы муниципальных общеобразовательных организаций за счет средств бюджета Конаковского района»</t>
  </si>
  <si>
    <t>Мероприятие 1.004. «Расходы на укрепление материально-технической базы муниципальных общеобразовательных организаций за счет средств областного бюджета»</t>
  </si>
  <si>
    <t>Показатель 1 «Количество учреждений, которые стали победителями и призерами районного конкурса «Лучший участок детского сада»</t>
  </si>
  <si>
    <t>Административное мероприятие 2.001  «Организация и проведение муниципальных конкурсов, фестивалей»</t>
  </si>
  <si>
    <t>Административное мероприятие  2.002  «Методическое сопровождение развития дошкольного образования»</t>
  </si>
  <si>
    <t>Задача 1 «Создание условий, обеспечивающих современные требования к условиям и содержанию детей в дошкольных образовательных учреждениях»</t>
  </si>
  <si>
    <t>Показатель 1 «Количество учреждений, получивших компенсации по найму жилого помещения педагогическим работникам муниципальных образовательных организаций»</t>
  </si>
  <si>
    <t>Показатель 1 «Количество учреждений, получивших субсидию на реализацию мероприятий по обращениям, поступающим к депутатам Собрания депутатов Конаковского района»</t>
  </si>
  <si>
    <t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</si>
  <si>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 </t>
  </si>
  <si>
    <t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</t>
  </si>
  <si>
    <t>Показатель 2 «Количество несовершеннолетних,  занятых в летних трудовых объединениях»</t>
  </si>
  <si>
    <t>Административное мероприятие 1.002 «Организация летнего отдыха для детей, находящихся в трудной жизненной ситуации»</t>
  </si>
  <si>
    <t>Показатель 2 «Доля обучающихся, охваченных организованными формами отдыха и оздоровления, по отношению ко всем  обучающимся ОУ»</t>
  </si>
  <si>
    <t>Показатель 2 «Количество дошкольных образовательных учреждений, принявших участие в муниципальном этапе Всероссийского конкурса «Воспитатель года»</t>
  </si>
  <si>
    <t>Показатель 1 «Количество образовательных учреждений, принявших участие в муниципальном этапе Всероссийского конкурса «Учитель года»</t>
  </si>
  <si>
    <t>Задача 1 «Повышение квалификации  педагогических работников образовательных учреждений»</t>
  </si>
  <si>
    <t>Задача 2 «Развитие кадрового потенциала педагогических работников»</t>
  </si>
  <si>
    <t>Показатель 1  «Количество занимающихся, прошедших тестирование в рамках ВФОК «ГТО»</t>
  </si>
  <si>
    <t>Административное мероприятие 2.001 «Информирование населения о проведении Фестивалей ГТО на территории Конаковского района»</t>
  </si>
  <si>
    <t>Мероприятие 2.001 «Развитие  Всероссийского физкультурно-спортивного комплекса «Готов к труду и обороне» на территории Конаковского района»</t>
  </si>
  <si>
    <t>Мероприятие 1.004 «Повышение заработной платы педагогическим работникам учреждений дополнительного образования Конаковского района за счет средств местного бюджета»</t>
  </si>
  <si>
    <t>Мероприятие 1.005 «Реализация программ спортивной подготовки в учреждениях дополнительного образования Конаковского района»</t>
  </si>
  <si>
    <t>Показатель 1 «Количество  учреждений, получивших субсидию на повышение заработной платы педагогическим работникам   муниципальных организаций дополнительного образования»</t>
  </si>
  <si>
    <t>Показатель 1 «Количество учреждений, реализующих программы спортивной подготовки»</t>
  </si>
  <si>
    <t xml:space="preserve"> Задача 2 «Формирование системы непрерывного вариативного дополнительного образования»</t>
  </si>
  <si>
    <t>Показатель 1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</si>
  <si>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1 «Соотношение значения достигнутой средней заработной платы педагогов дополнительного образования с доведенным до муниципалього образования организаций»</t>
  </si>
  <si>
    <t>Мероприятие 1.003 «Повышение заработной платы педагогическим работникам муниципальных организаций дополнительного образования»</t>
  </si>
  <si>
    <t>Задача 1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</t>
  </si>
  <si>
    <t>Показатель 1  «Охват обучающихся, получающих начальное общее образование в муниципальных общеобразовательных организациях, бесплатным горячим питанием»</t>
  </si>
  <si>
    <t xml:space="preserve">Административное мероприятие 2.001  «Создание условий в общеобразовательных организациях для обучающихся с ОВЗ» </t>
  </si>
  <si>
    <t>Показатель 1. «Количество заявлений, поданных родителями (законными представителями), на компенсацию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</si>
  <si>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Административное мероприятие 2.001  «Информирование  несовершеннолетних о возможности их трудоустройства в каникулярный период»</t>
  </si>
  <si>
    <t>Приложение №1 к Муниципальной программе муниципльного образовательного образования "Конаковский район" Тверской области "Развитие системы образования в Конаковском районе на 2021-2025 годы</t>
  </si>
  <si>
    <t>Показатель 2 «Доля детей в возрасте от 1 до 6 лет, получающих дошкольную образовательную услугу и(или) услугу по их содержанию в муниципальных образовательных учреждениях в общей численности детей в возрасте 1-6 лет»</t>
  </si>
  <si>
    <t>Мероприятие 2.001 «Создание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бюджета»</t>
  </si>
  <si>
    <t>Показатель 1 «Количество образовательных учреждений, получивших информационно-аналитическое, методическое, консультационно- диагностическое обслуживания»</t>
  </si>
  <si>
    <t>Мероприятие 5.001 «Расходы на организацию участия детей и подростков в социально- значимых региональных проектах»</t>
  </si>
  <si>
    <t>Мероприятие 5.002 «Расходы на организацию участия детей и подростков в соиально значимых - региональных проектах за счет бюджета Конаковского района»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</si>
</sst>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_-* #,##0.000\ _₽_-;\-* #,##0.000\ _₽_-;_-* &quot;-&quot;???\ _₽_-;_-@_-"/>
    <numFmt numFmtId="188" formatCode="#,##0.0000"/>
    <numFmt numFmtId="189" formatCode="#,##0.0"/>
    <numFmt numFmtId="190" formatCode="0.0"/>
    <numFmt numFmtId="191" formatCode="0.000"/>
    <numFmt numFmtId="192" formatCode="0.0000000"/>
    <numFmt numFmtId="193" formatCode="0.000000"/>
    <numFmt numFmtId="194" formatCode="0.00000000"/>
    <numFmt numFmtId="195" formatCode="0.000000000"/>
    <numFmt numFmtId="196" formatCode="0.0000000000"/>
    <numFmt numFmtId="197" formatCode="0.00000"/>
    <numFmt numFmtId="198" formatCode="0.0000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40"/>
      <name val="Times New Roman"/>
      <family val="1"/>
    </font>
    <font>
      <b/>
      <sz val="14"/>
      <color indexed="40"/>
      <name val="Times New Roman"/>
      <family val="1"/>
    </font>
    <font>
      <sz val="11"/>
      <color indexed="4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B0F0"/>
      <name val="Times New Roman"/>
      <family val="1"/>
    </font>
    <font>
      <b/>
      <sz val="14"/>
      <color rgb="FF00B0F0"/>
      <name val="Times New Roman"/>
      <family val="1"/>
    </font>
    <font>
      <sz val="11"/>
      <color rgb="FF00B0F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200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200" fontId="23" fillId="0" borderId="10" xfId="60" applyNumberFormat="1" applyFont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4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4" fontId="33" fillId="24" borderId="0" xfId="0" applyNumberFormat="1" applyFont="1" applyFill="1" applyBorder="1" applyAlignment="1">
      <alignment horizontal="center" vertical="center" wrapText="1"/>
    </xf>
    <xf numFmtId="4" fontId="34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24" borderId="0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left" vertical="top"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53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6" fillId="0" borderId="12" xfId="0" applyFont="1" applyFill="1" applyBorder="1" applyAlignment="1">
      <alignment/>
    </xf>
    <xf numFmtId="186" fontId="25" fillId="0" borderId="13" xfId="0" applyNumberFormat="1" applyFont="1" applyFill="1" applyBorder="1" applyAlignment="1">
      <alignment vertical="top" wrapText="1"/>
    </xf>
    <xf numFmtId="186" fontId="25" fillId="0" borderId="12" xfId="0" applyNumberFormat="1" applyFont="1" applyFill="1" applyBorder="1" applyAlignment="1">
      <alignment vertical="top" wrapText="1"/>
    </xf>
    <xf numFmtId="3" fontId="25" fillId="0" borderId="13" xfId="0" applyNumberFormat="1" applyFont="1" applyFill="1" applyBorder="1" applyAlignment="1">
      <alignment vertical="top" wrapText="1"/>
    </xf>
    <xf numFmtId="3" fontId="25" fillId="0" borderId="14" xfId="0" applyNumberFormat="1" applyFont="1" applyFill="1" applyBorder="1" applyAlignment="1">
      <alignment vertical="top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38" fillId="24" borderId="12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14" xfId="0" applyFont="1" applyFill="1" applyBorder="1" applyAlignment="1">
      <alignment horizontal="center" vertical="top" wrapText="1"/>
    </xf>
    <xf numFmtId="0" fontId="38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38" fillId="24" borderId="18" xfId="0" applyFont="1" applyFill="1" applyBorder="1" applyAlignment="1">
      <alignment horizontal="center" vertical="top" wrapText="1"/>
    </xf>
    <xf numFmtId="0" fontId="25" fillId="24" borderId="17" xfId="0" applyFont="1" applyFill="1" applyBorder="1" applyAlignment="1">
      <alignment horizontal="center" vertical="top" wrapText="1"/>
    </xf>
    <xf numFmtId="0" fontId="25" fillId="24" borderId="19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24" borderId="20" xfId="0" applyFont="1" applyFill="1" applyBorder="1" applyAlignment="1">
      <alignment horizontal="center" vertical="top" wrapText="1"/>
    </xf>
    <xf numFmtId="0" fontId="25" fillId="24" borderId="21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32" fillId="25" borderId="12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justify"/>
    </xf>
    <xf numFmtId="0" fontId="26" fillId="24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/>
    </xf>
    <xf numFmtId="0" fontId="26" fillId="24" borderId="16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/>
    </xf>
    <xf numFmtId="0" fontId="54" fillId="0" borderId="17" xfId="0" applyFont="1" applyFill="1" applyBorder="1" applyAlignment="1">
      <alignment/>
    </xf>
    <xf numFmtId="0" fontId="54" fillId="24" borderId="12" xfId="0" applyFont="1" applyFill="1" applyBorder="1" applyAlignment="1">
      <alignment/>
    </xf>
    <xf numFmtId="0" fontId="55" fillId="24" borderId="12" xfId="0" applyFont="1" applyFill="1" applyBorder="1" applyAlignment="1">
      <alignment/>
    </xf>
    <xf numFmtId="0" fontId="55" fillId="24" borderId="12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38" fillId="24" borderId="22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/>
    </xf>
    <xf numFmtId="0" fontId="26" fillId="24" borderId="13" xfId="0" applyFont="1" applyFill="1" applyBorder="1" applyAlignment="1">
      <alignment/>
    </xf>
    <xf numFmtId="0" fontId="27" fillId="24" borderId="13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24" borderId="16" xfId="0" applyFont="1" applyFill="1" applyBorder="1" applyAlignment="1">
      <alignment/>
    </xf>
    <xf numFmtId="0" fontId="27" fillId="24" borderId="16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24" borderId="18" xfId="0" applyFont="1" applyFill="1" applyBorder="1" applyAlignment="1">
      <alignment/>
    </xf>
    <xf numFmtId="0" fontId="25" fillId="24" borderId="22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5" fillId="0" borderId="2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24" borderId="25" xfId="0" applyFont="1" applyFill="1" applyBorder="1" applyAlignment="1">
      <alignment/>
    </xf>
    <xf numFmtId="0" fontId="27" fillId="24" borderId="11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/>
    </xf>
    <xf numFmtId="0" fontId="27" fillId="24" borderId="2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186" fontId="25" fillId="2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/>
    </xf>
    <xf numFmtId="0" fontId="38" fillId="24" borderId="16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vertical="top" wrapText="1"/>
    </xf>
    <xf numFmtId="4" fontId="25" fillId="0" borderId="22" xfId="0" applyNumberFormat="1" applyFont="1" applyFill="1" applyBorder="1" applyAlignment="1">
      <alignment vertical="top" wrapText="1"/>
    </xf>
    <xf numFmtId="0" fontId="25" fillId="24" borderId="23" xfId="0" applyFont="1" applyFill="1" applyBorder="1" applyAlignment="1">
      <alignment horizontal="center" vertical="top" wrapText="1"/>
    </xf>
    <xf numFmtId="186" fontId="25" fillId="0" borderId="10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186" fontId="25" fillId="0" borderId="2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3" fontId="25" fillId="0" borderId="22" xfId="0" applyNumberFormat="1" applyFont="1" applyFill="1" applyBorder="1" applyAlignment="1">
      <alignment wrapText="1"/>
    </xf>
    <xf numFmtId="186" fontId="25" fillId="0" borderId="26" xfId="0" applyNumberFormat="1" applyFont="1" applyFill="1" applyBorder="1" applyAlignment="1">
      <alignment vertical="top" wrapText="1"/>
    </xf>
    <xf numFmtId="186" fontId="25" fillId="0" borderId="14" xfId="0" applyNumberFormat="1" applyFont="1" applyFill="1" applyBorder="1" applyAlignment="1">
      <alignment vertical="top" wrapText="1"/>
    </xf>
    <xf numFmtId="0" fontId="0" fillId="24" borderId="0" xfId="0" applyFill="1" applyAlignment="1">
      <alignment wrapText="1"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justify" vertical="top" wrapText="1"/>
    </xf>
    <xf numFmtId="4" fontId="30" fillId="0" borderId="0" xfId="0" applyNumberFormat="1" applyFont="1" applyFill="1" applyBorder="1" applyAlignment="1">
      <alignment horizontal="justify" vertical="top" wrapText="1"/>
    </xf>
    <xf numFmtId="0" fontId="33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186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vertical="top" wrapText="1"/>
    </xf>
    <xf numFmtId="186" fontId="38" fillId="0" borderId="12" xfId="0" applyNumberFormat="1" applyFont="1" applyFill="1" applyBorder="1" applyAlignment="1">
      <alignment vertical="top" wrapText="1"/>
    </xf>
    <xf numFmtId="186" fontId="38" fillId="0" borderId="22" xfId="0" applyNumberFormat="1" applyFont="1" applyFill="1" applyBorder="1" applyAlignment="1">
      <alignment vertical="top" wrapText="1"/>
    </xf>
    <xf numFmtId="186" fontId="38" fillId="0" borderId="27" xfId="0" applyNumberFormat="1" applyFont="1" applyFill="1" applyBorder="1" applyAlignment="1">
      <alignment vertical="top" wrapText="1"/>
    </xf>
    <xf numFmtId="186" fontId="25" fillId="0" borderId="19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186" fontId="38" fillId="0" borderId="10" xfId="0" applyNumberFormat="1" applyFont="1" applyFill="1" applyBorder="1" applyAlignment="1">
      <alignment vertical="top" wrapText="1"/>
    </xf>
    <xf numFmtId="186" fontId="38" fillId="0" borderId="16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/>
    </xf>
    <xf numFmtId="4" fontId="25" fillId="0" borderId="18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190" fontId="25" fillId="0" borderId="10" xfId="0" applyNumberFormat="1" applyFont="1" applyFill="1" applyBorder="1" applyAlignment="1">
      <alignment vertical="top" wrapText="1"/>
    </xf>
    <xf numFmtId="186" fontId="25" fillId="0" borderId="11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0" fontId="54" fillId="24" borderId="12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54" fillId="24" borderId="12" xfId="0" applyFont="1" applyFill="1" applyBorder="1" applyAlignment="1">
      <alignment horizontal="center" vertical="center"/>
    </xf>
    <xf numFmtId="49" fontId="25" fillId="0" borderId="13" xfId="60" applyNumberFormat="1" applyFont="1" applyFill="1" applyBorder="1" applyAlignment="1">
      <alignment horizontal="right" vertical="top" wrapText="1"/>
    </xf>
    <xf numFmtId="0" fontId="25" fillId="26" borderId="0" xfId="0" applyFont="1" applyFill="1" applyAlignment="1">
      <alignment/>
    </xf>
    <xf numFmtId="0" fontId="24" fillId="26" borderId="0" xfId="0" applyFont="1" applyFill="1" applyAlignment="1">
      <alignment/>
    </xf>
    <xf numFmtId="0" fontId="25" fillId="26" borderId="10" xfId="0" applyFont="1" applyFill="1" applyBorder="1" applyAlignment="1">
      <alignment horizontal="center" vertical="top" wrapText="1"/>
    </xf>
    <xf numFmtId="0" fontId="26" fillId="26" borderId="10" xfId="0" applyFont="1" applyFill="1" applyBorder="1" applyAlignment="1">
      <alignment horizontal="center" wrapText="1"/>
    </xf>
    <xf numFmtId="0" fontId="26" fillId="27" borderId="10" xfId="0" applyFont="1" applyFill="1" applyBorder="1" applyAlignment="1">
      <alignment horizontal="center" wrapText="1"/>
    </xf>
    <xf numFmtId="0" fontId="26" fillId="27" borderId="10" xfId="0" applyFont="1" applyFill="1" applyBorder="1" applyAlignment="1">
      <alignment/>
    </xf>
    <xf numFmtId="0" fontId="26" fillId="26" borderId="10" xfId="0" applyFont="1" applyFill="1" applyBorder="1" applyAlignment="1">
      <alignment/>
    </xf>
    <xf numFmtId="0" fontId="27" fillId="26" borderId="10" xfId="0" applyFont="1" applyFill="1" applyBorder="1" applyAlignment="1">
      <alignment/>
    </xf>
    <xf numFmtId="0" fontId="27" fillId="26" borderId="10" xfId="0" applyFont="1" applyFill="1" applyBorder="1" applyAlignment="1">
      <alignment horizontal="center" vertical="center"/>
    </xf>
    <xf numFmtId="186" fontId="38" fillId="27" borderId="10" xfId="0" applyNumberFormat="1" applyFont="1" applyFill="1" applyBorder="1" applyAlignment="1">
      <alignment vertical="top" wrapText="1"/>
    </xf>
    <xf numFmtId="49" fontId="52" fillId="24" borderId="0" xfId="0" applyNumberFormat="1" applyFont="1" applyFill="1" applyAlignment="1">
      <alignment wrapText="1"/>
    </xf>
    <xf numFmtId="0" fontId="56" fillId="0" borderId="17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12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3" fontId="25" fillId="0" borderId="10" xfId="0" applyNumberFormat="1" applyFont="1" applyFill="1" applyBorder="1" applyAlignment="1">
      <alignment horizontal="right" vertical="top" wrapText="1"/>
    </xf>
    <xf numFmtId="190" fontId="25" fillId="0" borderId="12" xfId="0" applyNumberFormat="1" applyFont="1" applyFill="1" applyBorder="1" applyAlignment="1">
      <alignment/>
    </xf>
    <xf numFmtId="2" fontId="25" fillId="0" borderId="13" xfId="0" applyNumberFormat="1" applyFont="1" applyFill="1" applyBorder="1" applyAlignment="1">
      <alignment/>
    </xf>
    <xf numFmtId="2" fontId="25" fillId="0" borderId="12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 wrapText="1"/>
    </xf>
    <xf numFmtId="4" fontId="25" fillId="0" borderId="13" xfId="0" applyNumberFormat="1" applyFont="1" applyFill="1" applyBorder="1" applyAlignment="1">
      <alignment/>
    </xf>
    <xf numFmtId="2" fontId="25" fillId="0" borderId="12" xfId="0" applyNumberFormat="1" applyFont="1" applyFill="1" applyBorder="1" applyAlignment="1">
      <alignment vertical="top" wrapText="1"/>
    </xf>
    <xf numFmtId="2" fontId="25" fillId="0" borderId="19" xfId="0" applyNumberFormat="1" applyFont="1" applyFill="1" applyBorder="1" applyAlignment="1">
      <alignment vertical="top" wrapText="1"/>
    </xf>
    <xf numFmtId="2" fontId="25" fillId="27" borderId="12" xfId="0" applyNumberFormat="1" applyFont="1" applyFill="1" applyBorder="1" applyAlignment="1">
      <alignment vertical="top" wrapText="1"/>
    </xf>
    <xf numFmtId="2" fontId="25" fillId="0" borderId="10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 vertical="center" wrapText="1"/>
    </xf>
    <xf numFmtId="49" fontId="25" fillId="24" borderId="0" xfId="0" applyNumberFormat="1" applyFont="1" applyFill="1" applyAlignment="1">
      <alignment/>
    </xf>
    <xf numFmtId="0" fontId="26" fillId="0" borderId="12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3" fontId="25" fillId="0" borderId="11" xfId="0" applyNumberFormat="1" applyFont="1" applyFill="1" applyBorder="1" applyAlignment="1">
      <alignment vertical="top" wrapText="1"/>
    </xf>
    <xf numFmtId="0" fontId="39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5" fillId="24" borderId="27" xfId="0" applyFont="1" applyFill="1" applyBorder="1" applyAlignment="1">
      <alignment horizontal="center" vertical="top" wrapText="1"/>
    </xf>
    <xf numFmtId="186" fontId="25" fillId="0" borderId="28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/>
    </xf>
    <xf numFmtId="0" fontId="38" fillId="0" borderId="12" xfId="0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/>
    </xf>
    <xf numFmtId="0" fontId="32" fillId="24" borderId="12" xfId="0" applyFont="1" applyFill="1" applyBorder="1" applyAlignment="1">
      <alignment horizontal="justify" vertical="top" wrapText="1"/>
    </xf>
    <xf numFmtId="0" fontId="40" fillId="0" borderId="12" xfId="0" applyFont="1" applyFill="1" applyBorder="1" applyAlignment="1">
      <alignment horizontal="justify" vertical="top" wrapText="1"/>
    </xf>
    <xf numFmtId="0" fontId="41" fillId="28" borderId="12" xfId="0" applyFont="1" applyFill="1" applyBorder="1" applyAlignment="1">
      <alignment horizontal="justify" vertical="top" wrapText="1"/>
    </xf>
    <xf numFmtId="0" fontId="32" fillId="29" borderId="18" xfId="0" applyFont="1" applyFill="1" applyBorder="1" applyAlignment="1">
      <alignment horizontal="justify" vertical="top" wrapText="1"/>
    </xf>
    <xf numFmtId="0" fontId="40" fillId="24" borderId="12" xfId="0" applyFont="1" applyFill="1" applyBorder="1" applyAlignment="1">
      <alignment horizontal="justify" vertical="top" wrapText="1"/>
    </xf>
    <xf numFmtId="0" fontId="40" fillId="30" borderId="13" xfId="0" applyFont="1" applyFill="1" applyBorder="1" applyAlignment="1">
      <alignment horizontal="justify" vertical="top" wrapText="1"/>
    </xf>
    <xf numFmtId="0" fontId="40" fillId="24" borderId="19" xfId="0" applyFont="1" applyFill="1" applyBorder="1" applyAlignment="1">
      <alignment horizontal="justify" vertical="top" wrapText="1"/>
    </xf>
    <xf numFmtId="0" fontId="40" fillId="30" borderId="10" xfId="0" applyFont="1" applyFill="1" applyBorder="1" applyAlignment="1">
      <alignment horizontal="justify" vertical="top" wrapText="1"/>
    </xf>
    <xf numFmtId="0" fontId="40" fillId="30" borderId="12" xfId="0" applyFont="1" applyFill="1" applyBorder="1" applyAlignment="1">
      <alignment horizontal="justify" vertical="top" wrapText="1"/>
    </xf>
    <xf numFmtId="0" fontId="40" fillId="0" borderId="19" xfId="0" applyFont="1" applyFill="1" applyBorder="1" applyAlignment="1">
      <alignment horizontal="justify" vertical="top" wrapText="1"/>
    </xf>
    <xf numFmtId="0" fontId="32" fillId="29" borderId="16" xfId="0" applyFont="1" applyFill="1" applyBorder="1" applyAlignment="1">
      <alignment horizontal="justify" vertical="top" wrapText="1"/>
    </xf>
    <xf numFmtId="0" fontId="40" fillId="24" borderId="10" xfId="0" applyFont="1" applyFill="1" applyBorder="1" applyAlignment="1">
      <alignment horizontal="justify" vertical="top" wrapText="1"/>
    </xf>
    <xf numFmtId="0" fontId="40" fillId="0" borderId="10" xfId="0" applyFont="1" applyFill="1" applyBorder="1" applyAlignment="1">
      <alignment horizontal="justify" vertical="top" wrapText="1"/>
    </xf>
    <xf numFmtId="0" fontId="41" fillId="28" borderId="10" xfId="0" applyFont="1" applyFill="1" applyBorder="1" applyAlignment="1">
      <alignment horizontal="justify" vertical="top" wrapText="1"/>
    </xf>
    <xf numFmtId="0" fontId="32" fillId="29" borderId="10" xfId="0" applyFont="1" applyFill="1" applyBorder="1" applyAlignment="1">
      <alignment horizontal="justify" vertical="top" wrapText="1"/>
    </xf>
    <xf numFmtId="0" fontId="40" fillId="30" borderId="11" xfId="0" applyFont="1" applyFill="1" applyBorder="1" applyAlignment="1">
      <alignment horizontal="justify" vertical="top" wrapText="1"/>
    </xf>
    <xf numFmtId="0" fontId="40" fillId="0" borderId="13" xfId="0" applyFont="1" applyFill="1" applyBorder="1" applyAlignment="1">
      <alignment horizontal="justify" vertical="top" wrapText="1"/>
    </xf>
    <xf numFmtId="0" fontId="32" fillId="29" borderId="19" xfId="0" applyFont="1" applyFill="1" applyBorder="1" applyAlignment="1">
      <alignment horizontal="justify" vertical="top" wrapText="1"/>
    </xf>
    <xf numFmtId="0" fontId="40" fillId="24" borderId="18" xfId="0" applyFont="1" applyFill="1" applyBorder="1" applyAlignment="1">
      <alignment horizontal="justify" vertical="top" wrapText="1"/>
    </xf>
    <xf numFmtId="0" fontId="40" fillId="30" borderId="20" xfId="0" applyFont="1" applyFill="1" applyBorder="1" applyAlignment="1">
      <alignment horizontal="justify" vertical="top" wrapText="1"/>
    </xf>
    <xf numFmtId="0" fontId="40" fillId="0" borderId="18" xfId="0" applyFont="1" applyFill="1" applyBorder="1" applyAlignment="1">
      <alignment horizontal="justify" vertical="top" wrapText="1"/>
    </xf>
    <xf numFmtId="0" fontId="32" fillId="29" borderId="12" xfId="0" applyFont="1" applyFill="1" applyBorder="1" applyAlignment="1">
      <alignment horizontal="justify" vertical="top" wrapText="1"/>
    </xf>
    <xf numFmtId="0" fontId="40" fillId="24" borderId="13" xfId="0" applyFont="1" applyFill="1" applyBorder="1" applyAlignment="1">
      <alignment horizontal="justify" vertical="top" wrapText="1"/>
    </xf>
    <xf numFmtId="0" fontId="40" fillId="24" borderId="11" xfId="0" applyFont="1" applyFill="1" applyBorder="1" applyAlignment="1">
      <alignment horizontal="justify" vertical="top" wrapText="1"/>
    </xf>
    <xf numFmtId="0" fontId="40" fillId="24" borderId="10" xfId="0" applyFont="1" applyFill="1" applyBorder="1" applyAlignment="1">
      <alignment horizontal="justify" wrapText="1"/>
    </xf>
    <xf numFmtId="0" fontId="40" fillId="24" borderId="22" xfId="0" applyFont="1" applyFill="1" applyBorder="1" applyAlignment="1">
      <alignment horizontal="justify" vertical="top" wrapText="1"/>
    </xf>
    <xf numFmtId="0" fontId="41" fillId="28" borderId="18" xfId="0" applyFont="1" applyFill="1" applyBorder="1" applyAlignment="1">
      <alignment horizontal="justify" vertical="top" wrapText="1"/>
    </xf>
    <xf numFmtId="0" fontId="40" fillId="30" borderId="19" xfId="0" applyFont="1" applyFill="1" applyBorder="1" applyAlignment="1">
      <alignment horizontal="justify" vertical="top" wrapText="1"/>
    </xf>
    <xf numFmtId="0" fontId="41" fillId="28" borderId="19" xfId="0" applyFont="1" applyFill="1" applyBorder="1" applyAlignment="1">
      <alignment horizontal="justify" vertical="top" wrapText="1"/>
    </xf>
    <xf numFmtId="49" fontId="32" fillId="29" borderId="19" xfId="0" applyNumberFormat="1" applyFont="1" applyFill="1" applyBorder="1" applyAlignment="1">
      <alignment horizontal="justify" vertical="top" wrapText="1"/>
    </xf>
    <xf numFmtId="0" fontId="40" fillId="0" borderId="20" xfId="0" applyFont="1" applyFill="1" applyBorder="1" applyAlignment="1">
      <alignment horizontal="justify" vertical="top" wrapText="1"/>
    </xf>
    <xf numFmtId="0" fontId="40" fillId="24" borderId="20" xfId="0" applyFont="1" applyFill="1" applyBorder="1" applyAlignment="1">
      <alignment horizontal="justify" vertical="top" wrapText="1"/>
    </xf>
    <xf numFmtId="0" fontId="40" fillId="0" borderId="25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24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5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5" fillId="0" borderId="32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Y171"/>
  <sheetViews>
    <sheetView tabSelected="1" zoomScale="73" zoomScaleNormal="73" zoomScaleSheetLayoutView="100" workbookViewId="0" topLeftCell="A58">
      <selection activeCell="U102" sqref="U102"/>
    </sheetView>
  </sheetViews>
  <sheetFormatPr defaultColWidth="9.140625" defaultRowHeight="15"/>
  <cols>
    <col min="1" max="1" width="4.7109375" style="51" customWidth="1"/>
    <col min="2" max="2" width="5.140625" style="51" customWidth="1"/>
    <col min="3" max="3" width="4.421875" style="52" customWidth="1"/>
    <col min="4" max="4" width="3.57421875" style="53" customWidth="1"/>
    <col min="5" max="5" width="3.28125" style="53" customWidth="1"/>
    <col min="6" max="6" width="3.140625" style="53" customWidth="1"/>
    <col min="7" max="7" width="3.28125" style="53" customWidth="1"/>
    <col min="8" max="8" width="3.140625" style="53" customWidth="1"/>
    <col min="9" max="9" width="3.140625" style="18" customWidth="1"/>
    <col min="10" max="10" width="3.28125" style="18" customWidth="1"/>
    <col min="11" max="11" width="2.8515625" style="18" customWidth="1"/>
    <col min="12" max="12" width="3.421875" style="18" customWidth="1"/>
    <col min="13" max="14" width="3.140625" style="18" customWidth="1"/>
    <col min="15" max="15" width="3.28125" style="18" customWidth="1"/>
    <col min="16" max="16" width="2.8515625" style="18" customWidth="1"/>
    <col min="17" max="18" width="2.8515625" style="54" customWidth="1"/>
    <col min="19" max="19" width="4.00390625" style="54" customWidth="1"/>
    <col min="20" max="20" width="3.421875" style="54" customWidth="1"/>
    <col min="21" max="21" width="72.28125" style="18" customWidth="1"/>
    <col min="22" max="22" width="15.28125" style="18" customWidth="1"/>
    <col min="23" max="23" width="16.57421875" style="53" customWidth="1"/>
    <col min="24" max="24" width="17.8515625" style="53" customWidth="1"/>
    <col min="25" max="26" width="15.28125" style="53" customWidth="1"/>
    <col min="27" max="27" width="15.57421875" style="53" customWidth="1"/>
    <col min="28" max="28" width="15.57421875" style="196" customWidth="1"/>
    <col min="29" max="29" width="12.28125" style="53" customWidth="1"/>
    <col min="30" max="30" width="15.8515625" style="17" customWidth="1"/>
    <col min="31" max="31" width="15.421875" style="17" customWidth="1"/>
    <col min="32" max="32" width="13.00390625" style="17" customWidth="1"/>
    <col min="33" max="34" width="9.140625" style="17" customWidth="1"/>
    <col min="35" max="35" width="12.7109375" style="17" customWidth="1"/>
    <col min="36" max="77" width="9.140625" style="17" customWidth="1"/>
    <col min="78" max="16384" width="9.140625" style="18" customWidth="1"/>
  </cols>
  <sheetData>
    <row r="2" spans="1:34" ht="98.25" customHeight="1">
      <c r="A2" s="10"/>
      <c r="B2" s="10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4"/>
      <c r="R2" s="14"/>
      <c r="S2" s="14"/>
      <c r="T2" s="14"/>
      <c r="U2" s="13"/>
      <c r="V2" s="13"/>
      <c r="W2" s="12"/>
      <c r="X2" s="12"/>
      <c r="Y2" s="12"/>
      <c r="Z2" s="274" t="s">
        <v>212</v>
      </c>
      <c r="AA2" s="274"/>
      <c r="AB2" s="274"/>
      <c r="AC2" s="274"/>
      <c r="AD2" s="15"/>
      <c r="AE2" s="16"/>
      <c r="AF2" s="16"/>
      <c r="AG2" s="16"/>
      <c r="AH2" s="16"/>
    </row>
    <row r="3" spans="1:35" s="23" customFormat="1" ht="18.75">
      <c r="A3" s="19"/>
      <c r="B3" s="19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0"/>
      <c r="AE3" s="21"/>
      <c r="AF3" s="21"/>
      <c r="AG3" s="21"/>
      <c r="AH3" s="22"/>
      <c r="AI3" s="22"/>
    </row>
    <row r="4" spans="1:35" s="23" customFormat="1" ht="18.75">
      <c r="A4" s="19"/>
      <c r="B4" s="19"/>
      <c r="C4" s="275" t="s">
        <v>26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0"/>
      <c r="AE4" s="21"/>
      <c r="AF4" s="21"/>
      <c r="AG4" s="21"/>
      <c r="AH4" s="22"/>
      <c r="AI4" s="22"/>
    </row>
    <row r="5" spans="1:35" s="23" customFormat="1" ht="19.5">
      <c r="A5" s="24"/>
      <c r="B5" s="24"/>
      <c r="C5" s="290" t="s">
        <v>162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5"/>
      <c r="AE5" s="26"/>
      <c r="AF5" s="26"/>
      <c r="AG5" s="26"/>
      <c r="AH5" s="27"/>
      <c r="AI5" s="27"/>
    </row>
    <row r="6" spans="1:35" s="23" customFormat="1" ht="18.75">
      <c r="A6" s="24"/>
      <c r="B6" s="24"/>
      <c r="C6" s="277" t="s">
        <v>11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0"/>
      <c r="AE6" s="21"/>
      <c r="AF6" s="21"/>
      <c r="AG6" s="21"/>
      <c r="AH6" s="27"/>
      <c r="AI6" s="27"/>
    </row>
    <row r="7" spans="1:35" s="23" customFormat="1" ht="15.75">
      <c r="A7" s="24"/>
      <c r="B7" s="24"/>
      <c r="C7" s="292" t="s">
        <v>68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8"/>
      <c r="AE7" s="28"/>
      <c r="AF7" s="28"/>
      <c r="AG7" s="28"/>
      <c r="AH7" s="28"/>
      <c r="AI7" s="29"/>
    </row>
    <row r="8" spans="1:35" s="23" customFormat="1" ht="15.75">
      <c r="A8" s="24"/>
      <c r="B8" s="24"/>
      <c r="C8" s="291" t="s">
        <v>66</v>
      </c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30"/>
      <c r="AE8" s="26"/>
      <c r="AF8" s="26"/>
      <c r="AG8" s="26"/>
      <c r="AH8" s="27"/>
      <c r="AI8" s="27"/>
    </row>
    <row r="9" spans="1:35" s="23" customFormat="1" ht="15.75">
      <c r="A9" s="24"/>
      <c r="B9" s="24"/>
      <c r="C9" s="291" t="s">
        <v>67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30"/>
      <c r="AE9" s="26"/>
      <c r="AF9" s="26"/>
      <c r="AG9" s="26"/>
      <c r="AH9" s="27"/>
      <c r="AI9" s="27"/>
    </row>
    <row r="10" spans="1:77" s="37" customFormat="1" ht="19.5">
      <c r="A10" s="24"/>
      <c r="B10" s="24"/>
      <c r="C10" s="31"/>
      <c r="D10" s="32"/>
      <c r="E10" s="32"/>
      <c r="F10" s="32"/>
      <c r="G10" s="32"/>
      <c r="H10" s="32"/>
      <c r="I10" s="33" t="s">
        <v>0</v>
      </c>
      <c r="J10" s="33"/>
      <c r="K10" s="33"/>
      <c r="L10" s="33"/>
      <c r="M10" s="33"/>
      <c r="N10" s="33"/>
      <c r="O10" s="33"/>
      <c r="P10" s="34"/>
      <c r="Q10" s="35"/>
      <c r="R10" s="35"/>
      <c r="S10" s="35"/>
      <c r="T10" s="35"/>
      <c r="U10" s="34"/>
      <c r="V10" s="34"/>
      <c r="W10" s="238"/>
      <c r="X10" s="168"/>
      <c r="Y10" s="168"/>
      <c r="Z10" s="168"/>
      <c r="AA10" s="168"/>
      <c r="AB10" s="169"/>
      <c r="AC10" s="170"/>
      <c r="AD10" s="36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</row>
    <row r="11" spans="1:77" s="37" customFormat="1" ht="15.75">
      <c r="A11" s="24"/>
      <c r="B11" s="24"/>
      <c r="C11" s="31"/>
      <c r="D11" s="32"/>
      <c r="E11" s="32"/>
      <c r="F11" s="32"/>
      <c r="G11" s="32"/>
      <c r="H11" s="32"/>
      <c r="I11" s="296" t="s">
        <v>27</v>
      </c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38"/>
      <c r="AE11" s="39"/>
      <c r="AF11" s="39"/>
      <c r="AG11" s="39"/>
      <c r="AH11" s="39"/>
      <c r="AI11" s="39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</row>
    <row r="12" spans="1:35" ht="15.75">
      <c r="A12" s="40"/>
      <c r="B12" s="40"/>
      <c r="C12" s="11"/>
      <c r="D12" s="12"/>
      <c r="E12" s="12"/>
      <c r="F12" s="12"/>
      <c r="G12" s="12"/>
      <c r="H12" s="12"/>
      <c r="I12" s="296" t="s">
        <v>28</v>
      </c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38"/>
      <c r="AE12" s="39"/>
      <c r="AF12" s="39"/>
      <c r="AG12" s="39"/>
      <c r="AH12" s="39"/>
      <c r="AI12" s="39"/>
    </row>
    <row r="13" spans="1:35" ht="15.75">
      <c r="A13" s="40"/>
      <c r="B13" s="40"/>
      <c r="C13" s="11"/>
      <c r="D13" s="12"/>
      <c r="E13" s="12"/>
      <c r="F13" s="12"/>
      <c r="G13" s="12"/>
      <c r="H13" s="12"/>
      <c r="I13" s="41"/>
      <c r="J13" s="41"/>
      <c r="K13" s="41"/>
      <c r="L13" s="41"/>
      <c r="M13" s="41"/>
      <c r="N13" s="41"/>
      <c r="O13" s="41"/>
      <c r="P13" s="41"/>
      <c r="Q13" s="42"/>
      <c r="R13" s="42"/>
      <c r="S13" s="42"/>
      <c r="T13" s="42"/>
      <c r="U13" s="41"/>
      <c r="V13" s="41"/>
      <c r="W13" s="171"/>
      <c r="X13" s="171"/>
      <c r="Y13" s="171"/>
      <c r="Z13" s="171"/>
      <c r="AA13" s="171"/>
      <c r="AB13" s="172"/>
      <c r="AC13" s="171"/>
      <c r="AD13" s="38"/>
      <c r="AE13" s="39"/>
      <c r="AF13" s="39"/>
      <c r="AG13" s="39"/>
      <c r="AH13" s="39"/>
      <c r="AI13" s="39"/>
    </row>
    <row r="14" spans="1:30" s="43" customFormat="1" ht="15">
      <c r="A14" s="287" t="s">
        <v>1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9"/>
      <c r="S14" s="281" t="s">
        <v>2</v>
      </c>
      <c r="T14" s="282"/>
      <c r="U14" s="295" t="s">
        <v>3</v>
      </c>
      <c r="V14" s="295" t="s">
        <v>4</v>
      </c>
      <c r="W14" s="276" t="s">
        <v>12</v>
      </c>
      <c r="X14" s="276"/>
      <c r="Y14" s="276"/>
      <c r="Z14" s="276"/>
      <c r="AA14" s="276"/>
      <c r="AB14" s="279" t="s">
        <v>13</v>
      </c>
      <c r="AC14" s="279"/>
      <c r="AD14" s="13"/>
    </row>
    <row r="15" spans="1:30" s="43" customFormat="1" ht="15">
      <c r="A15" s="298" t="s">
        <v>5</v>
      </c>
      <c r="B15" s="298"/>
      <c r="C15" s="298"/>
      <c r="D15" s="297" t="s">
        <v>6</v>
      </c>
      <c r="E15" s="297"/>
      <c r="F15" s="297" t="s">
        <v>7</v>
      </c>
      <c r="G15" s="297"/>
      <c r="H15" s="280" t="s">
        <v>8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3"/>
      <c r="T15" s="284"/>
      <c r="U15" s="295"/>
      <c r="V15" s="295"/>
      <c r="W15" s="276"/>
      <c r="X15" s="276"/>
      <c r="Y15" s="276"/>
      <c r="Z15" s="276"/>
      <c r="AA15" s="276"/>
      <c r="AB15" s="279"/>
      <c r="AC15" s="279"/>
      <c r="AD15" s="13"/>
    </row>
    <row r="16" spans="1:30" s="43" customFormat="1" ht="25.5">
      <c r="A16" s="298"/>
      <c r="B16" s="298"/>
      <c r="C16" s="298"/>
      <c r="D16" s="297"/>
      <c r="E16" s="297"/>
      <c r="F16" s="297"/>
      <c r="G16" s="297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5"/>
      <c r="T16" s="286"/>
      <c r="U16" s="295"/>
      <c r="V16" s="295"/>
      <c r="W16" s="173" t="s">
        <v>32</v>
      </c>
      <c r="X16" s="173" t="s">
        <v>33</v>
      </c>
      <c r="Y16" s="173" t="s">
        <v>87</v>
      </c>
      <c r="Z16" s="173" t="s">
        <v>88</v>
      </c>
      <c r="AA16" s="173" t="s">
        <v>89</v>
      </c>
      <c r="AB16" s="175" t="s">
        <v>14</v>
      </c>
      <c r="AC16" s="174" t="s">
        <v>15</v>
      </c>
      <c r="AD16" s="13"/>
    </row>
    <row r="17" spans="1:30" s="43" customFormat="1" ht="15">
      <c r="A17" s="62">
        <v>1</v>
      </c>
      <c r="B17" s="62">
        <v>2</v>
      </c>
      <c r="C17" s="63">
        <v>3</v>
      </c>
      <c r="D17" s="64">
        <v>4</v>
      </c>
      <c r="E17" s="64">
        <v>5</v>
      </c>
      <c r="F17" s="64">
        <v>6</v>
      </c>
      <c r="G17" s="64">
        <v>7</v>
      </c>
      <c r="H17" s="64">
        <v>8</v>
      </c>
      <c r="I17" s="65">
        <v>9</v>
      </c>
      <c r="J17" s="61">
        <v>10</v>
      </c>
      <c r="K17" s="65">
        <v>11</v>
      </c>
      <c r="L17" s="61">
        <v>12</v>
      </c>
      <c r="M17" s="65">
        <v>13</v>
      </c>
      <c r="N17" s="61">
        <v>14</v>
      </c>
      <c r="O17" s="65">
        <v>15</v>
      </c>
      <c r="P17" s="61">
        <v>16</v>
      </c>
      <c r="Q17" s="65">
        <v>17</v>
      </c>
      <c r="R17" s="61">
        <v>18</v>
      </c>
      <c r="S17" s="60">
        <v>19</v>
      </c>
      <c r="T17" s="66">
        <v>20</v>
      </c>
      <c r="U17" s="60">
        <v>25</v>
      </c>
      <c r="V17" s="66">
        <v>26</v>
      </c>
      <c r="W17" s="173">
        <v>27</v>
      </c>
      <c r="X17" s="176">
        <v>28</v>
      </c>
      <c r="Y17" s="173">
        <v>29</v>
      </c>
      <c r="Z17" s="176">
        <v>30</v>
      </c>
      <c r="AA17" s="173">
        <v>31</v>
      </c>
      <c r="AB17" s="173">
        <v>32</v>
      </c>
      <c r="AC17" s="173">
        <v>33</v>
      </c>
      <c r="AD17" s="13"/>
    </row>
    <row r="18" spans="1:32" s="43" customFormat="1" ht="18.75">
      <c r="A18" s="86">
        <v>6</v>
      </c>
      <c r="B18" s="86">
        <v>7</v>
      </c>
      <c r="C18" s="87">
        <v>5</v>
      </c>
      <c r="D18" s="88"/>
      <c r="E18" s="88"/>
      <c r="F18" s="88"/>
      <c r="G18" s="88"/>
      <c r="H18" s="88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4" t="s">
        <v>9</v>
      </c>
      <c r="V18" s="67" t="s">
        <v>10</v>
      </c>
      <c r="W18" s="177">
        <f aca="true" t="shared" si="0" ref="W18:AB18">W24+W52+W132+W143+W159+W112</f>
        <v>1196604.152</v>
      </c>
      <c r="X18" s="177">
        <f t="shared" si="0"/>
        <v>1066651.0950000002</v>
      </c>
      <c r="Y18" s="177">
        <f t="shared" si="0"/>
        <v>1011823.775</v>
      </c>
      <c r="Z18" s="177">
        <f t="shared" si="0"/>
        <v>1240657.1090000002</v>
      </c>
      <c r="AA18" s="177">
        <f t="shared" si="0"/>
        <v>1240657.1090000002</v>
      </c>
      <c r="AB18" s="177">
        <f t="shared" si="0"/>
        <v>5756393.24</v>
      </c>
      <c r="AC18" s="178">
        <v>2025</v>
      </c>
      <c r="AD18" s="140"/>
      <c r="AE18" s="140"/>
      <c r="AF18" s="140"/>
    </row>
    <row r="19" spans="1:30" s="43" customFormat="1" ht="78.75">
      <c r="A19" s="86">
        <v>6</v>
      </c>
      <c r="B19" s="86">
        <v>7</v>
      </c>
      <c r="C19" s="87">
        <v>5</v>
      </c>
      <c r="D19" s="90"/>
      <c r="E19" s="90"/>
      <c r="F19" s="90"/>
      <c r="G19" s="90"/>
      <c r="H19" s="90"/>
      <c r="I19" s="91"/>
      <c r="J19" s="91"/>
      <c r="K19" s="91"/>
      <c r="L19" s="91"/>
      <c r="M19" s="91"/>
      <c r="N19" s="91"/>
      <c r="O19" s="91"/>
      <c r="P19" s="92"/>
      <c r="Q19" s="93"/>
      <c r="R19" s="93"/>
      <c r="S19" s="93"/>
      <c r="T19" s="93"/>
      <c r="U19" s="241" t="s">
        <v>167</v>
      </c>
      <c r="V19" s="67"/>
      <c r="W19" s="239"/>
      <c r="X19" s="178"/>
      <c r="Y19" s="178"/>
      <c r="Z19" s="178"/>
      <c r="AA19" s="178"/>
      <c r="AB19" s="179"/>
      <c r="AC19" s="178">
        <v>2025</v>
      </c>
      <c r="AD19" s="13"/>
    </row>
    <row r="20" spans="1:30" s="43" customFormat="1" ht="31.5">
      <c r="A20" s="86"/>
      <c r="B20" s="86"/>
      <c r="C20" s="87"/>
      <c r="D20" s="90"/>
      <c r="E20" s="90"/>
      <c r="F20" s="90"/>
      <c r="G20" s="90"/>
      <c r="H20" s="90"/>
      <c r="I20" s="91"/>
      <c r="J20" s="91"/>
      <c r="K20" s="91"/>
      <c r="L20" s="91"/>
      <c r="M20" s="91"/>
      <c r="N20" s="91"/>
      <c r="O20" s="91"/>
      <c r="P20" s="92"/>
      <c r="Q20" s="93"/>
      <c r="R20" s="93"/>
      <c r="S20" s="93"/>
      <c r="T20" s="93"/>
      <c r="U20" s="242" t="s">
        <v>140</v>
      </c>
      <c r="V20" s="67" t="s">
        <v>17</v>
      </c>
      <c r="W20" s="224">
        <v>94</v>
      </c>
      <c r="X20" s="224">
        <v>94</v>
      </c>
      <c r="Y20" s="224">
        <v>94</v>
      </c>
      <c r="Z20" s="224">
        <v>94</v>
      </c>
      <c r="AA20" s="224">
        <v>94</v>
      </c>
      <c r="AB20" s="226">
        <v>94</v>
      </c>
      <c r="AC20" s="178">
        <v>2025</v>
      </c>
      <c r="AD20" s="13"/>
    </row>
    <row r="21" spans="1:33" s="43" customFormat="1" ht="63">
      <c r="A21" s="86"/>
      <c r="B21" s="86"/>
      <c r="C21" s="87"/>
      <c r="D21" s="90"/>
      <c r="E21" s="90"/>
      <c r="F21" s="90"/>
      <c r="G21" s="90"/>
      <c r="H21" s="90"/>
      <c r="I21" s="91"/>
      <c r="J21" s="91"/>
      <c r="K21" s="91"/>
      <c r="L21" s="91"/>
      <c r="M21" s="91"/>
      <c r="N21" s="91"/>
      <c r="O21" s="91"/>
      <c r="P21" s="92"/>
      <c r="Q21" s="93"/>
      <c r="R21" s="93"/>
      <c r="S21" s="93"/>
      <c r="T21" s="93"/>
      <c r="U21" s="242" t="s">
        <v>213</v>
      </c>
      <c r="V21" s="67" t="s">
        <v>17</v>
      </c>
      <c r="W21" s="224">
        <v>80</v>
      </c>
      <c r="X21" s="224">
        <v>80</v>
      </c>
      <c r="Y21" s="224">
        <v>80.5</v>
      </c>
      <c r="Z21" s="224">
        <v>81</v>
      </c>
      <c r="AA21" s="224">
        <v>81.5</v>
      </c>
      <c r="AB21" s="224">
        <v>81.5</v>
      </c>
      <c r="AC21" s="178">
        <v>2025</v>
      </c>
      <c r="AD21" s="293"/>
      <c r="AE21" s="294"/>
      <c r="AF21" s="294"/>
      <c r="AG21" s="294"/>
    </row>
    <row r="22" spans="1:33" s="43" customFormat="1" ht="63">
      <c r="A22" s="86"/>
      <c r="B22" s="86"/>
      <c r="C22" s="87"/>
      <c r="D22" s="90"/>
      <c r="E22" s="90"/>
      <c r="F22" s="90"/>
      <c r="G22" s="90"/>
      <c r="H22" s="90"/>
      <c r="I22" s="91"/>
      <c r="J22" s="91"/>
      <c r="K22" s="91"/>
      <c r="L22" s="91"/>
      <c r="M22" s="91"/>
      <c r="N22" s="91"/>
      <c r="O22" s="91"/>
      <c r="P22" s="92"/>
      <c r="Q22" s="93"/>
      <c r="R22" s="93"/>
      <c r="S22" s="93"/>
      <c r="T22" s="93"/>
      <c r="U22" s="242" t="s">
        <v>90</v>
      </c>
      <c r="V22" s="67" t="s">
        <v>17</v>
      </c>
      <c r="W22" s="224">
        <v>5</v>
      </c>
      <c r="X22" s="224">
        <v>5</v>
      </c>
      <c r="Y22" s="224">
        <v>5</v>
      </c>
      <c r="Z22" s="224">
        <v>5</v>
      </c>
      <c r="AA22" s="224">
        <v>5</v>
      </c>
      <c r="AB22" s="224">
        <v>5</v>
      </c>
      <c r="AC22" s="178">
        <v>2025</v>
      </c>
      <c r="AD22" s="12"/>
      <c r="AE22" s="48"/>
      <c r="AF22" s="48"/>
      <c r="AG22" s="48"/>
    </row>
    <row r="23" spans="1:30" s="43" customFormat="1" ht="63">
      <c r="A23" s="86"/>
      <c r="B23" s="86"/>
      <c r="C23" s="87"/>
      <c r="D23" s="90"/>
      <c r="E23" s="90"/>
      <c r="F23" s="90"/>
      <c r="G23" s="90"/>
      <c r="H23" s="90"/>
      <c r="I23" s="91"/>
      <c r="J23" s="91"/>
      <c r="K23" s="91"/>
      <c r="L23" s="91"/>
      <c r="M23" s="91"/>
      <c r="N23" s="91"/>
      <c r="O23" s="91"/>
      <c r="P23" s="92"/>
      <c r="Q23" s="93"/>
      <c r="R23" s="93"/>
      <c r="S23" s="93"/>
      <c r="T23" s="93"/>
      <c r="U23" s="242" t="s">
        <v>141</v>
      </c>
      <c r="V23" s="68" t="s">
        <v>17</v>
      </c>
      <c r="W23" s="224">
        <v>74.5</v>
      </c>
      <c r="X23" s="224">
        <v>75</v>
      </c>
      <c r="Y23" s="224">
        <v>75</v>
      </c>
      <c r="Z23" s="224">
        <v>75</v>
      </c>
      <c r="AA23" s="224">
        <v>75</v>
      </c>
      <c r="AB23" s="227">
        <v>75</v>
      </c>
      <c r="AC23" s="178">
        <v>2025</v>
      </c>
      <c r="AD23" s="13"/>
    </row>
    <row r="24" spans="1:30" s="45" customFormat="1" ht="18.75">
      <c r="A24" s="86">
        <v>6</v>
      </c>
      <c r="B24" s="86">
        <v>7</v>
      </c>
      <c r="C24" s="87">
        <v>5</v>
      </c>
      <c r="D24" s="90"/>
      <c r="E24" s="90"/>
      <c r="F24" s="90"/>
      <c r="G24" s="90"/>
      <c r="H24" s="90"/>
      <c r="I24" s="91"/>
      <c r="J24" s="91"/>
      <c r="K24" s="91"/>
      <c r="L24" s="91"/>
      <c r="M24" s="91"/>
      <c r="N24" s="91"/>
      <c r="O24" s="91"/>
      <c r="P24" s="92"/>
      <c r="Q24" s="93"/>
      <c r="R24" s="93"/>
      <c r="S24" s="93"/>
      <c r="T24" s="93"/>
      <c r="U24" s="243" t="s">
        <v>18</v>
      </c>
      <c r="V24" s="69" t="s">
        <v>10</v>
      </c>
      <c r="W24" s="181">
        <f aca="true" t="shared" si="1" ref="W24:AB24">W25+W32+W41</f>
        <v>449357</v>
      </c>
      <c r="X24" s="181">
        <f t="shared" si="1"/>
        <v>394651.34700000007</v>
      </c>
      <c r="Y24" s="181">
        <f t="shared" si="1"/>
        <v>363274.027</v>
      </c>
      <c r="Z24" s="181">
        <f t="shared" si="1"/>
        <v>469996.52900000004</v>
      </c>
      <c r="AA24" s="181">
        <f t="shared" si="1"/>
        <v>469996.52900000004</v>
      </c>
      <c r="AB24" s="181">
        <f t="shared" si="1"/>
        <v>2147275.432</v>
      </c>
      <c r="AC24" s="178">
        <v>2025</v>
      </c>
      <c r="AD24" s="44"/>
    </row>
    <row r="25" spans="1:30" s="45" customFormat="1" ht="47.25">
      <c r="A25" s="86">
        <v>6</v>
      </c>
      <c r="B25" s="86">
        <v>7</v>
      </c>
      <c r="C25" s="87">
        <v>5</v>
      </c>
      <c r="D25" s="94"/>
      <c r="E25" s="94"/>
      <c r="F25" s="94"/>
      <c r="G25" s="90"/>
      <c r="H25" s="90"/>
      <c r="I25" s="91"/>
      <c r="J25" s="91"/>
      <c r="K25" s="91"/>
      <c r="L25" s="91"/>
      <c r="M25" s="91"/>
      <c r="N25" s="91"/>
      <c r="O25" s="91"/>
      <c r="P25" s="92"/>
      <c r="Q25" s="93"/>
      <c r="R25" s="93"/>
      <c r="S25" s="93"/>
      <c r="T25" s="93"/>
      <c r="U25" s="244" t="s">
        <v>183</v>
      </c>
      <c r="V25" s="69" t="s">
        <v>10</v>
      </c>
      <c r="W25" s="181">
        <f aca="true" t="shared" si="2" ref="W25:AB25">W28+W30</f>
        <v>200489.8</v>
      </c>
      <c r="X25" s="181">
        <f t="shared" si="2"/>
        <v>152815.04700000002</v>
      </c>
      <c r="Y25" s="181">
        <f t="shared" si="2"/>
        <v>121437.727</v>
      </c>
      <c r="Z25" s="181">
        <f t="shared" si="2"/>
        <v>222311.588</v>
      </c>
      <c r="AA25" s="181">
        <f t="shared" si="2"/>
        <v>222311.588</v>
      </c>
      <c r="AB25" s="181">
        <f t="shared" si="2"/>
        <v>919365.75</v>
      </c>
      <c r="AC25" s="178">
        <v>2025</v>
      </c>
      <c r="AD25" s="44"/>
    </row>
    <row r="26" spans="1:30" s="43" customFormat="1" ht="63">
      <c r="A26" s="86"/>
      <c r="B26" s="86"/>
      <c r="C26" s="87"/>
      <c r="D26" s="90"/>
      <c r="E26" s="90"/>
      <c r="F26" s="90"/>
      <c r="G26" s="90"/>
      <c r="H26" s="90"/>
      <c r="I26" s="91"/>
      <c r="J26" s="91"/>
      <c r="K26" s="91"/>
      <c r="L26" s="91"/>
      <c r="M26" s="91"/>
      <c r="N26" s="91"/>
      <c r="O26" s="91"/>
      <c r="P26" s="92"/>
      <c r="Q26" s="93"/>
      <c r="R26" s="93"/>
      <c r="S26" s="93"/>
      <c r="T26" s="93"/>
      <c r="U26" s="245" t="s">
        <v>130</v>
      </c>
      <c r="V26" s="67" t="s">
        <v>24</v>
      </c>
      <c r="W26" s="178">
        <v>790</v>
      </c>
      <c r="X26" s="178">
        <v>790</v>
      </c>
      <c r="Y26" s="178">
        <v>790</v>
      </c>
      <c r="Z26" s="178">
        <v>790</v>
      </c>
      <c r="AA26" s="178">
        <v>790</v>
      </c>
      <c r="AB26" s="180">
        <v>790</v>
      </c>
      <c r="AC26" s="178">
        <v>2025</v>
      </c>
      <c r="AD26" s="13"/>
    </row>
    <row r="27" spans="1:30" s="43" customFormat="1" ht="63">
      <c r="A27" s="86"/>
      <c r="B27" s="86"/>
      <c r="C27" s="87"/>
      <c r="D27" s="90"/>
      <c r="E27" s="90"/>
      <c r="F27" s="90"/>
      <c r="G27" s="90"/>
      <c r="H27" s="90"/>
      <c r="I27" s="91"/>
      <c r="J27" s="91"/>
      <c r="K27" s="91"/>
      <c r="L27" s="91"/>
      <c r="M27" s="91"/>
      <c r="N27" s="91"/>
      <c r="O27" s="91"/>
      <c r="P27" s="92"/>
      <c r="Q27" s="93"/>
      <c r="R27" s="93"/>
      <c r="S27" s="93"/>
      <c r="T27" s="93"/>
      <c r="U27" s="245" t="s">
        <v>131</v>
      </c>
      <c r="V27" s="67" t="s">
        <v>24</v>
      </c>
      <c r="W27" s="178">
        <v>3143</v>
      </c>
      <c r="X27" s="178">
        <v>3143</v>
      </c>
      <c r="Y27" s="178">
        <v>3143</v>
      </c>
      <c r="Z27" s="178">
        <v>3143</v>
      </c>
      <c r="AA27" s="178">
        <v>3143</v>
      </c>
      <c r="AB27" s="180">
        <v>3143</v>
      </c>
      <c r="AC27" s="178">
        <v>2025</v>
      </c>
      <c r="AD27" s="230"/>
    </row>
    <row r="28" spans="1:30" s="43" customFormat="1" ht="31.5">
      <c r="A28" s="86">
        <v>6</v>
      </c>
      <c r="B28" s="86">
        <v>7</v>
      </c>
      <c r="C28" s="87">
        <v>5</v>
      </c>
      <c r="D28" s="90">
        <v>0</v>
      </c>
      <c r="E28" s="90">
        <v>7</v>
      </c>
      <c r="F28" s="90">
        <v>0</v>
      </c>
      <c r="G28" s="90">
        <v>1</v>
      </c>
      <c r="H28" s="90">
        <v>0</v>
      </c>
      <c r="I28" s="91">
        <v>1</v>
      </c>
      <c r="J28" s="91">
        <v>1</v>
      </c>
      <c r="K28" s="91">
        <v>0</v>
      </c>
      <c r="L28" s="91">
        <v>1</v>
      </c>
      <c r="M28" s="91">
        <v>2</v>
      </c>
      <c r="N28" s="91">
        <v>0</v>
      </c>
      <c r="O28" s="91">
        <v>0</v>
      </c>
      <c r="P28" s="91">
        <v>1</v>
      </c>
      <c r="Q28" s="91">
        <v>0</v>
      </c>
      <c r="R28" s="93"/>
      <c r="S28" s="93"/>
      <c r="T28" s="93"/>
      <c r="U28" s="246" t="s">
        <v>60</v>
      </c>
      <c r="V28" s="70" t="s">
        <v>10</v>
      </c>
      <c r="W28" s="56">
        <v>165489.8</v>
      </c>
      <c r="X28" s="56">
        <v>128815.047</v>
      </c>
      <c r="Y28" s="56">
        <v>106437.727</v>
      </c>
      <c r="Z28" s="56">
        <v>177700.868</v>
      </c>
      <c r="AA28" s="56">
        <v>177700.868</v>
      </c>
      <c r="AB28" s="56">
        <f>W28+X28+Y28+Z28+AA28</f>
        <v>756144.31</v>
      </c>
      <c r="AC28" s="178">
        <v>2025</v>
      </c>
      <c r="AD28" s="13"/>
    </row>
    <row r="29" spans="1:30" s="47" customFormat="1" ht="47.25">
      <c r="A29" s="197"/>
      <c r="B29" s="197"/>
      <c r="C29" s="198"/>
      <c r="D29" s="98"/>
      <c r="E29" s="98"/>
      <c r="F29" s="98"/>
      <c r="G29" s="98"/>
      <c r="H29" s="98"/>
      <c r="I29" s="99"/>
      <c r="J29" s="99"/>
      <c r="K29" s="99"/>
      <c r="L29" s="99"/>
      <c r="M29" s="99"/>
      <c r="N29" s="99"/>
      <c r="O29" s="99"/>
      <c r="P29" s="99"/>
      <c r="Q29" s="200"/>
      <c r="R29" s="101"/>
      <c r="S29" s="101"/>
      <c r="T29" s="101"/>
      <c r="U29" s="247" t="s">
        <v>168</v>
      </c>
      <c r="V29" s="68" t="s">
        <v>24</v>
      </c>
      <c r="W29" s="201">
        <v>3858</v>
      </c>
      <c r="X29" s="201" t="s">
        <v>105</v>
      </c>
      <c r="Y29" s="201" t="s">
        <v>105</v>
      </c>
      <c r="Z29" s="201" t="s">
        <v>105</v>
      </c>
      <c r="AA29" s="201" t="s">
        <v>105</v>
      </c>
      <c r="AB29" s="201" t="s">
        <v>105</v>
      </c>
      <c r="AC29" s="178">
        <v>2025</v>
      </c>
      <c r="AD29" s="212"/>
    </row>
    <row r="30" spans="1:30" s="43" customFormat="1" ht="31.5">
      <c r="A30" s="86">
        <v>6</v>
      </c>
      <c r="B30" s="86">
        <v>7</v>
      </c>
      <c r="C30" s="87">
        <v>5</v>
      </c>
      <c r="D30" s="90">
        <v>0</v>
      </c>
      <c r="E30" s="90">
        <v>7</v>
      </c>
      <c r="F30" s="90">
        <v>0</v>
      </c>
      <c r="G30" s="90">
        <v>1</v>
      </c>
      <c r="H30" s="90">
        <v>0</v>
      </c>
      <c r="I30" s="91">
        <v>1</v>
      </c>
      <c r="J30" s="91">
        <v>1</v>
      </c>
      <c r="K30" s="91">
        <v>0</v>
      </c>
      <c r="L30" s="91">
        <v>1</v>
      </c>
      <c r="M30" s="91">
        <v>2</v>
      </c>
      <c r="N30" s="91">
        <v>0</v>
      </c>
      <c r="O30" s="91">
        <v>0</v>
      </c>
      <c r="P30" s="91">
        <v>2</v>
      </c>
      <c r="Q30" s="91">
        <v>0</v>
      </c>
      <c r="R30" s="93"/>
      <c r="S30" s="93"/>
      <c r="T30" s="93"/>
      <c r="U30" s="248" t="s">
        <v>118</v>
      </c>
      <c r="V30" s="71" t="s">
        <v>10</v>
      </c>
      <c r="W30" s="56">
        <v>35000</v>
      </c>
      <c r="X30" s="56">
        <v>24000</v>
      </c>
      <c r="Y30" s="56">
        <v>15000</v>
      </c>
      <c r="Z30" s="56">
        <v>44610.72</v>
      </c>
      <c r="AA30" s="56">
        <v>44610.72</v>
      </c>
      <c r="AB30" s="56">
        <f>W30+X30+Y30+Z30+AA30</f>
        <v>163221.44</v>
      </c>
      <c r="AC30" s="178">
        <v>2025</v>
      </c>
      <c r="AD30" s="13"/>
    </row>
    <row r="31" spans="1:30" s="43" customFormat="1" ht="63">
      <c r="A31" s="86"/>
      <c r="B31" s="86"/>
      <c r="C31" s="87"/>
      <c r="D31" s="90"/>
      <c r="E31" s="90"/>
      <c r="F31" s="90"/>
      <c r="G31" s="90"/>
      <c r="H31" s="90"/>
      <c r="I31" s="91"/>
      <c r="J31" s="91"/>
      <c r="K31" s="91"/>
      <c r="L31" s="91"/>
      <c r="M31" s="91"/>
      <c r="N31" s="91"/>
      <c r="O31" s="91"/>
      <c r="P31" s="91"/>
      <c r="Q31" s="91"/>
      <c r="R31" s="93"/>
      <c r="S31" s="93"/>
      <c r="T31" s="93"/>
      <c r="U31" s="247" t="s">
        <v>132</v>
      </c>
      <c r="V31" s="68" t="s">
        <v>17</v>
      </c>
      <c r="W31" s="224">
        <v>100</v>
      </c>
      <c r="X31" s="224">
        <v>100</v>
      </c>
      <c r="Y31" s="224">
        <v>100</v>
      </c>
      <c r="Z31" s="224">
        <v>100</v>
      </c>
      <c r="AA31" s="224">
        <v>100</v>
      </c>
      <c r="AB31" s="224">
        <v>100</v>
      </c>
      <c r="AC31" s="178">
        <v>2025</v>
      </c>
      <c r="AD31" s="13"/>
    </row>
    <row r="32" spans="1:30" s="43" customFormat="1" ht="63">
      <c r="A32" s="95">
        <v>6</v>
      </c>
      <c r="B32" s="95">
        <v>7</v>
      </c>
      <c r="C32" s="96">
        <v>5</v>
      </c>
      <c r="D32" s="94"/>
      <c r="E32" s="94"/>
      <c r="F32" s="94"/>
      <c r="G32" s="90"/>
      <c r="H32" s="90"/>
      <c r="I32" s="91"/>
      <c r="J32" s="91"/>
      <c r="K32" s="91"/>
      <c r="L32" s="91"/>
      <c r="M32" s="91"/>
      <c r="N32" s="91"/>
      <c r="O32" s="91"/>
      <c r="P32" s="92"/>
      <c r="Q32" s="93"/>
      <c r="R32" s="93"/>
      <c r="S32" s="93"/>
      <c r="T32" s="93"/>
      <c r="U32" s="244" t="s">
        <v>169</v>
      </c>
      <c r="V32" s="105" t="s">
        <v>10</v>
      </c>
      <c r="W32" s="182">
        <f>W35+W37</f>
        <v>240706.30000000002</v>
      </c>
      <c r="X32" s="182">
        <f>X35+X37</f>
        <v>240706.30000000002</v>
      </c>
      <c r="Y32" s="182">
        <f>Y35+Y37</f>
        <v>240706.30000000002</v>
      </c>
      <c r="Z32" s="182">
        <f>Z35+Z37</f>
        <v>240706.30000000002</v>
      </c>
      <c r="AA32" s="182">
        <f>AA35+AA37</f>
        <v>240706.30000000002</v>
      </c>
      <c r="AB32" s="183">
        <f>W32+X32+Y32+Z32+AA32</f>
        <v>1203531.5</v>
      </c>
      <c r="AC32" s="178">
        <v>2025</v>
      </c>
      <c r="AD32" s="13"/>
    </row>
    <row r="33" spans="1:33" s="217" customFormat="1" ht="47.25">
      <c r="A33" s="96"/>
      <c r="B33" s="96"/>
      <c r="C33" s="96"/>
      <c r="D33" s="213"/>
      <c r="E33" s="213"/>
      <c r="F33" s="213"/>
      <c r="G33" s="213"/>
      <c r="H33" s="213"/>
      <c r="I33" s="214"/>
      <c r="J33" s="214"/>
      <c r="K33" s="214"/>
      <c r="L33" s="214"/>
      <c r="M33" s="214"/>
      <c r="N33" s="214"/>
      <c r="O33" s="214"/>
      <c r="P33" s="215"/>
      <c r="Q33" s="216"/>
      <c r="R33" s="216"/>
      <c r="S33" s="216"/>
      <c r="T33" s="216"/>
      <c r="U33" s="242" t="s">
        <v>128</v>
      </c>
      <c r="V33" s="75" t="s">
        <v>10</v>
      </c>
      <c r="W33" s="56">
        <f>W35/W29</f>
        <v>57.81223431829964</v>
      </c>
      <c r="X33" s="56">
        <f>X35/X29</f>
        <v>57.81223431829964</v>
      </c>
      <c r="Y33" s="56">
        <f>Y35/Y29</f>
        <v>57.81223431829964</v>
      </c>
      <c r="Z33" s="56">
        <f>Z35/Z29</f>
        <v>57.81223431829964</v>
      </c>
      <c r="AA33" s="56">
        <f>AA35/AA29</f>
        <v>57.81223431829964</v>
      </c>
      <c r="AB33" s="56">
        <v>56.417</v>
      </c>
      <c r="AC33" s="178">
        <v>2025</v>
      </c>
      <c r="AD33" s="293"/>
      <c r="AE33" s="294"/>
      <c r="AF33" s="294"/>
      <c r="AG33" s="294"/>
    </row>
    <row r="34" spans="1:30" s="43" customFormat="1" ht="31.5">
      <c r="A34" s="86"/>
      <c r="B34" s="86"/>
      <c r="C34" s="87"/>
      <c r="D34" s="90"/>
      <c r="E34" s="90"/>
      <c r="F34" s="90"/>
      <c r="G34" s="90"/>
      <c r="H34" s="90"/>
      <c r="I34" s="91"/>
      <c r="J34" s="91"/>
      <c r="K34" s="91"/>
      <c r="L34" s="91"/>
      <c r="M34" s="91"/>
      <c r="N34" s="91"/>
      <c r="O34" s="91"/>
      <c r="P34" s="92"/>
      <c r="Q34" s="93"/>
      <c r="R34" s="93"/>
      <c r="S34" s="93"/>
      <c r="T34" s="93"/>
      <c r="U34" s="245" t="s">
        <v>34</v>
      </c>
      <c r="V34" s="73" t="s">
        <v>17</v>
      </c>
      <c r="W34" s="224">
        <v>42</v>
      </c>
      <c r="X34" s="224">
        <v>44</v>
      </c>
      <c r="Y34" s="224">
        <v>45</v>
      </c>
      <c r="Z34" s="224">
        <v>45</v>
      </c>
      <c r="AA34" s="224">
        <v>45</v>
      </c>
      <c r="AB34" s="225">
        <v>45</v>
      </c>
      <c r="AC34" s="178">
        <v>2025</v>
      </c>
      <c r="AD34" s="13"/>
    </row>
    <row r="35" spans="1:30" s="43" customFormat="1" ht="67.5" customHeight="1">
      <c r="A35" s="86">
        <v>6</v>
      </c>
      <c r="B35" s="86">
        <v>7</v>
      </c>
      <c r="C35" s="87">
        <v>5</v>
      </c>
      <c r="D35" s="90">
        <v>0</v>
      </c>
      <c r="E35" s="90">
        <v>7</v>
      </c>
      <c r="F35" s="90">
        <v>0</v>
      </c>
      <c r="G35" s="90">
        <v>1</v>
      </c>
      <c r="H35" s="90">
        <v>0</v>
      </c>
      <c r="I35" s="91">
        <v>1</v>
      </c>
      <c r="J35" s="91">
        <v>1</v>
      </c>
      <c r="K35" s="91">
        <v>0</v>
      </c>
      <c r="L35" s="91">
        <v>2</v>
      </c>
      <c r="M35" s="91">
        <v>1</v>
      </c>
      <c r="N35" s="91">
        <v>0</v>
      </c>
      <c r="O35" s="91">
        <v>7</v>
      </c>
      <c r="P35" s="91">
        <v>4</v>
      </c>
      <c r="Q35" s="91">
        <v>0</v>
      </c>
      <c r="R35" s="91"/>
      <c r="S35" s="91"/>
      <c r="T35" s="91"/>
      <c r="U35" s="249" t="s">
        <v>119</v>
      </c>
      <c r="V35" s="74" t="s">
        <v>10</v>
      </c>
      <c r="W35" s="56">
        <v>223039.6</v>
      </c>
      <c r="X35" s="56">
        <v>223039.6</v>
      </c>
      <c r="Y35" s="56">
        <v>223039.6</v>
      </c>
      <c r="Z35" s="56">
        <v>223039.6</v>
      </c>
      <c r="AA35" s="56">
        <v>223039.6</v>
      </c>
      <c r="AB35" s="184">
        <f>W35+X35+Y35+Z35+AA35</f>
        <v>1115198</v>
      </c>
      <c r="AC35" s="178">
        <v>2025</v>
      </c>
      <c r="AD35" s="13"/>
    </row>
    <row r="36" spans="1:30" s="43" customFormat="1" ht="47.25">
      <c r="A36" s="86"/>
      <c r="B36" s="86"/>
      <c r="C36" s="87"/>
      <c r="D36" s="90"/>
      <c r="E36" s="90"/>
      <c r="F36" s="90"/>
      <c r="G36" s="90"/>
      <c r="H36" s="90"/>
      <c r="I36" s="91"/>
      <c r="J36" s="91"/>
      <c r="K36" s="91"/>
      <c r="L36" s="91"/>
      <c r="M36" s="91"/>
      <c r="N36" s="91"/>
      <c r="O36" s="91"/>
      <c r="P36" s="92"/>
      <c r="Q36" s="97"/>
      <c r="R36" s="93"/>
      <c r="S36" s="93"/>
      <c r="T36" s="93"/>
      <c r="U36" s="247" t="s">
        <v>133</v>
      </c>
      <c r="V36" s="75" t="s">
        <v>24</v>
      </c>
      <c r="W36" s="201">
        <v>3858</v>
      </c>
      <c r="X36" s="201">
        <v>3858</v>
      </c>
      <c r="Y36" s="201">
        <v>3858</v>
      </c>
      <c r="Z36" s="201">
        <v>3858</v>
      </c>
      <c r="AA36" s="201">
        <v>3858</v>
      </c>
      <c r="AB36" s="201" t="s">
        <v>105</v>
      </c>
      <c r="AC36" s="178">
        <v>2025</v>
      </c>
      <c r="AD36" s="13"/>
    </row>
    <row r="37" spans="1:30" s="43" customFormat="1" ht="63">
      <c r="A37" s="87">
        <v>6</v>
      </c>
      <c r="B37" s="87">
        <v>7</v>
      </c>
      <c r="C37" s="87">
        <v>5</v>
      </c>
      <c r="D37" s="90">
        <v>1</v>
      </c>
      <c r="E37" s="90">
        <v>0</v>
      </c>
      <c r="F37" s="90">
        <v>0</v>
      </c>
      <c r="G37" s="90">
        <v>4</v>
      </c>
      <c r="H37" s="90">
        <v>0</v>
      </c>
      <c r="I37" s="55">
        <v>1</v>
      </c>
      <c r="J37" s="55">
        <v>1</v>
      </c>
      <c r="K37" s="55">
        <v>0</v>
      </c>
      <c r="L37" s="55">
        <v>2</v>
      </c>
      <c r="M37" s="55">
        <v>1</v>
      </c>
      <c r="N37" s="55">
        <v>0</v>
      </c>
      <c r="O37" s="55">
        <v>5</v>
      </c>
      <c r="P37" s="55">
        <v>0</v>
      </c>
      <c r="Q37" s="91">
        <v>0</v>
      </c>
      <c r="R37" s="55"/>
      <c r="S37" s="91"/>
      <c r="T37" s="91"/>
      <c r="U37" s="249" t="s">
        <v>61</v>
      </c>
      <c r="V37" s="67" t="s">
        <v>10</v>
      </c>
      <c r="W37" s="56">
        <v>17666.7</v>
      </c>
      <c r="X37" s="56">
        <v>17666.7</v>
      </c>
      <c r="Y37" s="56">
        <v>17666.7</v>
      </c>
      <c r="Z37" s="56">
        <v>17666.7</v>
      </c>
      <c r="AA37" s="56">
        <v>17666.7</v>
      </c>
      <c r="AB37" s="184">
        <f>W37+X37+Y37+Z37+AA37</f>
        <v>88333.5</v>
      </c>
      <c r="AC37" s="178">
        <v>2025</v>
      </c>
      <c r="AD37" s="13"/>
    </row>
    <row r="38" spans="1:32" s="48" customFormat="1" ht="78.75">
      <c r="A38" s="87"/>
      <c r="B38" s="87"/>
      <c r="C38" s="87"/>
      <c r="D38" s="90"/>
      <c r="E38" s="90"/>
      <c r="F38" s="90"/>
      <c r="G38" s="90"/>
      <c r="H38" s="90"/>
      <c r="I38" s="55"/>
      <c r="J38" s="55"/>
      <c r="K38" s="55"/>
      <c r="L38" s="55"/>
      <c r="M38" s="55"/>
      <c r="N38" s="55"/>
      <c r="O38" s="55"/>
      <c r="P38" s="104"/>
      <c r="Q38" s="231"/>
      <c r="R38" s="103"/>
      <c r="S38" s="103"/>
      <c r="T38" s="103"/>
      <c r="U38" s="250" t="s">
        <v>210</v>
      </c>
      <c r="V38" s="75" t="s">
        <v>23</v>
      </c>
      <c r="W38" s="201">
        <v>3509</v>
      </c>
      <c r="X38" s="201">
        <v>3509</v>
      </c>
      <c r="Y38" s="201">
        <v>3509</v>
      </c>
      <c r="Z38" s="201">
        <v>3509</v>
      </c>
      <c r="AA38" s="201">
        <v>3509</v>
      </c>
      <c r="AB38" s="201">
        <v>3509</v>
      </c>
      <c r="AC38" s="178">
        <v>2025</v>
      </c>
      <c r="AD38" s="300"/>
      <c r="AE38" s="301"/>
      <c r="AF38" s="301"/>
    </row>
    <row r="39" spans="1:30" s="43" customFormat="1" ht="31.5">
      <c r="A39" s="86"/>
      <c r="B39" s="86"/>
      <c r="C39" s="87"/>
      <c r="D39" s="90"/>
      <c r="E39" s="90"/>
      <c r="F39" s="90"/>
      <c r="G39" s="90"/>
      <c r="H39" s="90"/>
      <c r="I39" s="91"/>
      <c r="J39" s="91"/>
      <c r="K39" s="91"/>
      <c r="L39" s="91"/>
      <c r="M39" s="91"/>
      <c r="N39" s="91"/>
      <c r="O39" s="91"/>
      <c r="P39" s="92"/>
      <c r="Q39" s="97"/>
      <c r="R39" s="93"/>
      <c r="S39" s="93"/>
      <c r="T39" s="93"/>
      <c r="U39" s="247" t="s">
        <v>181</v>
      </c>
      <c r="V39" s="73" t="s">
        <v>29</v>
      </c>
      <c r="W39" s="185">
        <v>1</v>
      </c>
      <c r="X39" s="185">
        <v>1</v>
      </c>
      <c r="Y39" s="185">
        <v>1</v>
      </c>
      <c r="Z39" s="185">
        <v>1</v>
      </c>
      <c r="AA39" s="185">
        <v>1</v>
      </c>
      <c r="AB39" s="185">
        <v>1</v>
      </c>
      <c r="AC39" s="178">
        <v>2025</v>
      </c>
      <c r="AD39" s="13"/>
    </row>
    <row r="40" spans="1:30" s="43" customFormat="1" ht="31.5">
      <c r="A40" s="86"/>
      <c r="B40" s="86"/>
      <c r="C40" s="87"/>
      <c r="D40" s="90"/>
      <c r="E40" s="90"/>
      <c r="F40" s="90"/>
      <c r="G40" s="90"/>
      <c r="H40" s="90"/>
      <c r="I40" s="91"/>
      <c r="J40" s="91"/>
      <c r="K40" s="91"/>
      <c r="L40" s="91"/>
      <c r="M40" s="91"/>
      <c r="N40" s="91"/>
      <c r="O40" s="91"/>
      <c r="P40" s="92"/>
      <c r="Q40" s="93"/>
      <c r="R40" s="93"/>
      <c r="S40" s="93"/>
      <c r="T40" s="93"/>
      <c r="U40" s="245" t="s">
        <v>182</v>
      </c>
      <c r="V40" s="73" t="s">
        <v>29</v>
      </c>
      <c r="W40" s="185">
        <v>1</v>
      </c>
      <c r="X40" s="185">
        <v>1</v>
      </c>
      <c r="Y40" s="185">
        <v>1</v>
      </c>
      <c r="Z40" s="185">
        <v>1</v>
      </c>
      <c r="AA40" s="185">
        <v>1</v>
      </c>
      <c r="AB40" s="185">
        <v>1</v>
      </c>
      <c r="AC40" s="178">
        <v>2025</v>
      </c>
      <c r="AD40" s="13"/>
    </row>
    <row r="41" spans="1:30" s="43" customFormat="1" ht="47.25">
      <c r="A41" s="86">
        <v>6</v>
      </c>
      <c r="B41" s="86">
        <v>7</v>
      </c>
      <c r="C41" s="87">
        <v>5</v>
      </c>
      <c r="D41" s="90"/>
      <c r="E41" s="90"/>
      <c r="F41" s="90"/>
      <c r="G41" s="90"/>
      <c r="H41" s="90"/>
      <c r="I41" s="91"/>
      <c r="J41" s="91"/>
      <c r="K41" s="91"/>
      <c r="L41" s="91"/>
      <c r="M41" s="91"/>
      <c r="N41" s="91"/>
      <c r="O41" s="91"/>
      <c r="P41" s="92"/>
      <c r="Q41" s="93"/>
      <c r="R41" s="93"/>
      <c r="S41" s="93"/>
      <c r="T41" s="93"/>
      <c r="U41" s="251" t="s">
        <v>56</v>
      </c>
      <c r="V41" s="69" t="s">
        <v>10</v>
      </c>
      <c r="W41" s="181">
        <f aca="true" t="shared" si="3" ref="W41:AB41">W43+W47+W45+W50</f>
        <v>8160.9</v>
      </c>
      <c r="X41" s="181">
        <f t="shared" si="3"/>
        <v>1130</v>
      </c>
      <c r="Y41" s="181">
        <f t="shared" si="3"/>
        <v>1130</v>
      </c>
      <c r="Z41" s="181">
        <f t="shared" si="3"/>
        <v>6978.641</v>
      </c>
      <c r="AA41" s="181">
        <f t="shared" si="3"/>
        <v>6978.641</v>
      </c>
      <c r="AB41" s="181">
        <f t="shared" si="3"/>
        <v>24378.182</v>
      </c>
      <c r="AC41" s="178">
        <v>2025</v>
      </c>
      <c r="AD41" s="13"/>
    </row>
    <row r="42" spans="1:30" s="43" customFormat="1" ht="31.5">
      <c r="A42" s="86"/>
      <c r="B42" s="86"/>
      <c r="C42" s="87"/>
      <c r="D42" s="90"/>
      <c r="E42" s="90"/>
      <c r="F42" s="90"/>
      <c r="G42" s="90"/>
      <c r="H42" s="90"/>
      <c r="I42" s="91"/>
      <c r="J42" s="91"/>
      <c r="K42" s="91"/>
      <c r="L42" s="91"/>
      <c r="M42" s="91"/>
      <c r="N42" s="91"/>
      <c r="O42" s="91"/>
      <c r="P42" s="92"/>
      <c r="Q42" s="93"/>
      <c r="R42" s="93"/>
      <c r="S42" s="93"/>
      <c r="T42" s="93"/>
      <c r="U42" s="245" t="s">
        <v>134</v>
      </c>
      <c r="V42" s="73" t="s">
        <v>23</v>
      </c>
      <c r="W42" s="180">
        <v>26</v>
      </c>
      <c r="X42" s="180">
        <v>26</v>
      </c>
      <c r="Y42" s="180">
        <v>26</v>
      </c>
      <c r="Z42" s="180">
        <v>26</v>
      </c>
      <c r="AA42" s="180">
        <v>26</v>
      </c>
      <c r="AB42" s="180">
        <v>26</v>
      </c>
      <c r="AC42" s="178">
        <v>2025</v>
      </c>
      <c r="AD42" s="13"/>
    </row>
    <row r="43" spans="1:30" s="43" customFormat="1" ht="47.25">
      <c r="A43" s="86">
        <v>6</v>
      </c>
      <c r="B43" s="86">
        <v>7</v>
      </c>
      <c r="C43" s="87">
        <v>5</v>
      </c>
      <c r="D43" s="90">
        <v>0</v>
      </c>
      <c r="E43" s="90">
        <v>7</v>
      </c>
      <c r="F43" s="90">
        <v>0</v>
      </c>
      <c r="G43" s="90">
        <v>1</v>
      </c>
      <c r="H43" s="90">
        <v>0</v>
      </c>
      <c r="I43" s="91">
        <v>1</v>
      </c>
      <c r="J43" s="91">
        <v>1</v>
      </c>
      <c r="K43" s="91">
        <v>0</v>
      </c>
      <c r="L43" s="91">
        <v>3</v>
      </c>
      <c r="M43" s="91">
        <v>2</v>
      </c>
      <c r="N43" s="91">
        <v>0</v>
      </c>
      <c r="O43" s="91">
        <v>0</v>
      </c>
      <c r="P43" s="97">
        <v>1</v>
      </c>
      <c r="Q43" s="97">
        <v>0</v>
      </c>
      <c r="R43" s="97"/>
      <c r="S43" s="93"/>
      <c r="T43" s="93"/>
      <c r="U43" s="249" t="s">
        <v>151</v>
      </c>
      <c r="V43" s="67" t="s">
        <v>10</v>
      </c>
      <c r="W43" s="56">
        <v>1000</v>
      </c>
      <c r="X43" s="56">
        <v>1000</v>
      </c>
      <c r="Y43" s="56">
        <v>1000</v>
      </c>
      <c r="Z43" s="56">
        <v>6848.641</v>
      </c>
      <c r="AA43" s="56">
        <v>6848.641</v>
      </c>
      <c r="AB43" s="57">
        <f>W43+X43+Y43+Z43+AA43</f>
        <v>16697.282</v>
      </c>
      <c r="AC43" s="178">
        <v>2025</v>
      </c>
      <c r="AD43" s="13"/>
    </row>
    <row r="44" spans="1:30" s="43" customFormat="1" ht="47.25">
      <c r="A44" s="86"/>
      <c r="B44" s="86"/>
      <c r="C44" s="87"/>
      <c r="D44" s="90"/>
      <c r="E44" s="90"/>
      <c r="F44" s="90"/>
      <c r="G44" s="90"/>
      <c r="H44" s="90"/>
      <c r="I44" s="91"/>
      <c r="J44" s="91"/>
      <c r="K44" s="91"/>
      <c r="L44" s="91"/>
      <c r="M44" s="91"/>
      <c r="N44" s="91"/>
      <c r="O44" s="91"/>
      <c r="P44" s="97"/>
      <c r="Q44" s="97"/>
      <c r="R44" s="97"/>
      <c r="S44" s="93"/>
      <c r="T44" s="93"/>
      <c r="U44" s="245" t="s">
        <v>135</v>
      </c>
      <c r="V44" s="78" t="s">
        <v>23</v>
      </c>
      <c r="W44" s="156">
        <v>26</v>
      </c>
      <c r="X44" s="59">
        <v>26</v>
      </c>
      <c r="Y44" s="58">
        <v>26</v>
      </c>
      <c r="Z44" s="58">
        <v>26</v>
      </c>
      <c r="AA44" s="58">
        <v>26</v>
      </c>
      <c r="AB44" s="58">
        <v>26</v>
      </c>
      <c r="AC44" s="178">
        <v>2025</v>
      </c>
      <c r="AD44" s="13"/>
    </row>
    <row r="45" spans="1:30" s="43" customFormat="1" ht="47.25">
      <c r="A45" s="141">
        <v>6</v>
      </c>
      <c r="B45" s="141">
        <v>7</v>
      </c>
      <c r="C45" s="141">
        <v>5</v>
      </c>
      <c r="D45" s="117">
        <v>0</v>
      </c>
      <c r="E45" s="117">
        <v>7</v>
      </c>
      <c r="F45" s="117">
        <v>0</v>
      </c>
      <c r="G45" s="117">
        <v>1</v>
      </c>
      <c r="H45" s="117">
        <v>0</v>
      </c>
      <c r="I45" s="145">
        <v>1</v>
      </c>
      <c r="J45" s="145">
        <v>1</v>
      </c>
      <c r="K45" s="145">
        <v>0</v>
      </c>
      <c r="L45" s="145">
        <v>3</v>
      </c>
      <c r="M45" s="145">
        <v>1</v>
      </c>
      <c r="N45" s="145">
        <v>1</v>
      </c>
      <c r="O45" s="145">
        <v>0</v>
      </c>
      <c r="P45" s="146">
        <v>4</v>
      </c>
      <c r="Q45" s="146">
        <v>0</v>
      </c>
      <c r="R45" s="146"/>
      <c r="S45" s="147"/>
      <c r="T45" s="151"/>
      <c r="U45" s="248" t="s">
        <v>152</v>
      </c>
      <c r="V45" s="236" t="s">
        <v>10</v>
      </c>
      <c r="W45" s="155">
        <v>5728.7</v>
      </c>
      <c r="X45" s="237">
        <v>0</v>
      </c>
      <c r="Y45" s="155">
        <v>0</v>
      </c>
      <c r="Z45" s="155">
        <v>0</v>
      </c>
      <c r="AA45" s="155">
        <v>0</v>
      </c>
      <c r="AB45" s="155">
        <f>W45+X45+Y45+Z45+AA45</f>
        <v>5728.7</v>
      </c>
      <c r="AC45" s="178">
        <v>2025</v>
      </c>
      <c r="AD45" s="13"/>
    </row>
    <row r="46" spans="1:36" s="43" customFormat="1" ht="31.5">
      <c r="A46" s="138"/>
      <c r="B46" s="138"/>
      <c r="C46" s="139"/>
      <c r="D46" s="121"/>
      <c r="E46" s="121"/>
      <c r="F46" s="121"/>
      <c r="G46" s="121"/>
      <c r="H46" s="121"/>
      <c r="I46" s="114"/>
      <c r="J46" s="114"/>
      <c r="K46" s="114"/>
      <c r="L46" s="114"/>
      <c r="M46" s="114"/>
      <c r="N46" s="114"/>
      <c r="O46" s="114"/>
      <c r="P46" s="142"/>
      <c r="Q46" s="142"/>
      <c r="R46" s="142"/>
      <c r="S46" s="115"/>
      <c r="T46" s="115"/>
      <c r="U46" s="252" t="s">
        <v>136</v>
      </c>
      <c r="V46" s="73" t="s">
        <v>23</v>
      </c>
      <c r="W46" s="156">
        <v>1</v>
      </c>
      <c r="X46" s="156">
        <v>0</v>
      </c>
      <c r="Y46" s="156">
        <v>0</v>
      </c>
      <c r="Z46" s="156">
        <v>0</v>
      </c>
      <c r="AA46" s="156">
        <v>0</v>
      </c>
      <c r="AB46" s="156">
        <f>W46+X46+Y46+Z46+AA46</f>
        <v>1</v>
      </c>
      <c r="AC46" s="178">
        <v>2025</v>
      </c>
      <c r="AD46" s="12"/>
      <c r="AE46" s="48"/>
      <c r="AF46" s="48"/>
      <c r="AG46" s="48"/>
      <c r="AH46" s="48"/>
      <c r="AI46" s="48"/>
      <c r="AJ46" s="48"/>
    </row>
    <row r="47" spans="1:30" s="43" customFormat="1" ht="31.5">
      <c r="A47" s="86">
        <v>6</v>
      </c>
      <c r="B47" s="86">
        <v>7</v>
      </c>
      <c r="C47" s="87">
        <v>5</v>
      </c>
      <c r="D47" s="90">
        <v>0</v>
      </c>
      <c r="E47" s="90">
        <v>7</v>
      </c>
      <c r="F47" s="90">
        <v>0</v>
      </c>
      <c r="G47" s="90">
        <v>1</v>
      </c>
      <c r="H47" s="90">
        <v>0</v>
      </c>
      <c r="I47" s="91">
        <v>1</v>
      </c>
      <c r="J47" s="91">
        <v>1</v>
      </c>
      <c r="K47" s="91">
        <v>0</v>
      </c>
      <c r="L47" s="91">
        <v>3</v>
      </c>
      <c r="M47" s="91" t="s">
        <v>25</v>
      </c>
      <c r="N47" s="91">
        <v>1</v>
      </c>
      <c r="O47" s="91">
        <v>0</v>
      </c>
      <c r="P47" s="97">
        <v>4</v>
      </c>
      <c r="Q47" s="97">
        <v>0</v>
      </c>
      <c r="R47" s="97"/>
      <c r="S47" s="93"/>
      <c r="T47" s="93"/>
      <c r="U47" s="246" t="s">
        <v>153</v>
      </c>
      <c r="V47" s="154" t="s">
        <v>10</v>
      </c>
      <c r="W47" s="155">
        <v>1432.2</v>
      </c>
      <c r="X47" s="155">
        <v>0</v>
      </c>
      <c r="Y47" s="155">
        <v>0</v>
      </c>
      <c r="Z47" s="155">
        <v>0</v>
      </c>
      <c r="AA47" s="155">
        <v>0</v>
      </c>
      <c r="AB47" s="155">
        <f>W47+X47+Y47+Z47+AA47</f>
        <v>1432.2</v>
      </c>
      <c r="AC47" s="178">
        <v>2025</v>
      </c>
      <c r="AD47" s="13"/>
    </row>
    <row r="48" spans="1:30" s="48" customFormat="1" ht="47.25">
      <c r="A48" s="141"/>
      <c r="B48" s="141"/>
      <c r="C48" s="141"/>
      <c r="D48" s="117"/>
      <c r="E48" s="117"/>
      <c r="F48" s="117"/>
      <c r="G48" s="117"/>
      <c r="H48" s="117"/>
      <c r="I48" s="145"/>
      <c r="J48" s="145"/>
      <c r="K48" s="145"/>
      <c r="L48" s="145"/>
      <c r="M48" s="145"/>
      <c r="N48" s="145"/>
      <c r="O48" s="145"/>
      <c r="P48" s="146"/>
      <c r="Q48" s="146"/>
      <c r="R48" s="146"/>
      <c r="S48" s="147"/>
      <c r="T48" s="151"/>
      <c r="U48" s="253" t="s">
        <v>170</v>
      </c>
      <c r="V48" s="127" t="s">
        <v>23</v>
      </c>
      <c r="W48" s="156">
        <v>1</v>
      </c>
      <c r="X48" s="156">
        <v>0</v>
      </c>
      <c r="Y48" s="156">
        <v>0</v>
      </c>
      <c r="Z48" s="156">
        <v>0</v>
      </c>
      <c r="AA48" s="156">
        <v>0</v>
      </c>
      <c r="AB48" s="156">
        <f>W48+X48+Y48+Z48+AA48</f>
        <v>1</v>
      </c>
      <c r="AC48" s="178">
        <v>2025</v>
      </c>
      <c r="AD48" s="12"/>
    </row>
    <row r="49" spans="1:30" s="48" customFormat="1" ht="78.75">
      <c r="A49" s="141"/>
      <c r="B49" s="141"/>
      <c r="C49" s="141"/>
      <c r="D49" s="117"/>
      <c r="E49" s="117"/>
      <c r="F49" s="117"/>
      <c r="G49" s="117"/>
      <c r="H49" s="117"/>
      <c r="I49" s="145"/>
      <c r="J49" s="145"/>
      <c r="K49" s="145"/>
      <c r="L49" s="145"/>
      <c r="M49" s="145"/>
      <c r="N49" s="145"/>
      <c r="O49" s="145"/>
      <c r="P49" s="146"/>
      <c r="Q49" s="146"/>
      <c r="R49" s="146"/>
      <c r="S49" s="147"/>
      <c r="T49" s="151"/>
      <c r="U49" s="253" t="s">
        <v>171</v>
      </c>
      <c r="V49" s="83" t="s">
        <v>17</v>
      </c>
      <c r="W49" s="157">
        <v>2.12</v>
      </c>
      <c r="X49" s="218">
        <v>0</v>
      </c>
      <c r="Y49" s="218">
        <v>0</v>
      </c>
      <c r="Z49" s="218">
        <v>0</v>
      </c>
      <c r="AA49" s="218">
        <v>0</v>
      </c>
      <c r="AB49" s="157">
        <f>W49+X49+Y49+Z49+AA49</f>
        <v>2.12</v>
      </c>
      <c r="AC49" s="178">
        <v>2025</v>
      </c>
      <c r="AD49" s="12"/>
    </row>
    <row r="50" spans="1:36" s="43" customFormat="1" ht="31.5">
      <c r="A50" s="141">
        <v>6</v>
      </c>
      <c r="B50" s="141">
        <v>7</v>
      </c>
      <c r="C50" s="141">
        <v>5</v>
      </c>
      <c r="D50" s="117">
        <v>0</v>
      </c>
      <c r="E50" s="117">
        <v>7</v>
      </c>
      <c r="F50" s="117">
        <v>0</v>
      </c>
      <c r="G50" s="117">
        <v>1</v>
      </c>
      <c r="H50" s="117">
        <v>0</v>
      </c>
      <c r="I50" s="145">
        <v>1</v>
      </c>
      <c r="J50" s="145">
        <v>1</v>
      </c>
      <c r="K50" s="145">
        <v>0</v>
      </c>
      <c r="L50" s="145">
        <v>3</v>
      </c>
      <c r="M50" s="145">
        <v>2</v>
      </c>
      <c r="N50" s="145">
        <v>0</v>
      </c>
      <c r="O50" s="145">
        <v>0</v>
      </c>
      <c r="P50" s="146">
        <v>4</v>
      </c>
      <c r="Q50" s="146">
        <v>0</v>
      </c>
      <c r="R50" s="146"/>
      <c r="S50" s="147"/>
      <c r="T50" s="147"/>
      <c r="U50" s="246" t="s">
        <v>129</v>
      </c>
      <c r="V50" s="70" t="s">
        <v>10</v>
      </c>
      <c r="W50" s="56">
        <v>0</v>
      </c>
      <c r="X50" s="56">
        <v>130</v>
      </c>
      <c r="Y50" s="56">
        <v>130</v>
      </c>
      <c r="Z50" s="56">
        <v>130</v>
      </c>
      <c r="AA50" s="56">
        <v>130</v>
      </c>
      <c r="AB50" s="56">
        <f>SUM(W50:AA50)</f>
        <v>520</v>
      </c>
      <c r="AC50" s="178">
        <v>2025</v>
      </c>
      <c r="AD50" s="232"/>
      <c r="AE50" s="48"/>
      <c r="AF50" s="48"/>
      <c r="AG50" s="48"/>
      <c r="AH50" s="48"/>
      <c r="AI50" s="48"/>
      <c r="AJ50" s="48"/>
    </row>
    <row r="51" spans="1:30" s="43" customFormat="1" ht="31.5">
      <c r="A51" s="138"/>
      <c r="B51" s="138"/>
      <c r="C51" s="139"/>
      <c r="D51" s="121"/>
      <c r="E51" s="121"/>
      <c r="F51" s="121"/>
      <c r="G51" s="121"/>
      <c r="H51" s="121"/>
      <c r="I51" s="114"/>
      <c r="J51" s="114"/>
      <c r="K51" s="114"/>
      <c r="L51" s="114"/>
      <c r="M51" s="114"/>
      <c r="N51" s="114"/>
      <c r="O51" s="114"/>
      <c r="P51" s="142"/>
      <c r="Q51" s="142"/>
      <c r="R51" s="142"/>
      <c r="S51" s="115"/>
      <c r="T51" s="115"/>
      <c r="U51" s="252" t="s">
        <v>180</v>
      </c>
      <c r="V51" s="73" t="s">
        <v>23</v>
      </c>
      <c r="W51" s="156">
        <v>0</v>
      </c>
      <c r="X51" s="156">
        <v>5</v>
      </c>
      <c r="Y51" s="156">
        <v>5</v>
      </c>
      <c r="Z51" s="156">
        <v>5</v>
      </c>
      <c r="AA51" s="156">
        <v>5</v>
      </c>
      <c r="AB51" s="156">
        <v>25</v>
      </c>
      <c r="AC51" s="178">
        <v>2025</v>
      </c>
      <c r="AD51" s="13"/>
    </row>
    <row r="52" spans="1:32" s="43" customFormat="1" ht="18.75">
      <c r="A52" s="138">
        <v>6</v>
      </c>
      <c r="B52" s="138">
        <v>7</v>
      </c>
      <c r="C52" s="139">
        <v>5</v>
      </c>
      <c r="D52" s="144">
        <v>0</v>
      </c>
      <c r="E52" s="144">
        <v>7</v>
      </c>
      <c r="F52" s="144">
        <v>0</v>
      </c>
      <c r="G52" s="144">
        <v>2</v>
      </c>
      <c r="H52" s="121"/>
      <c r="I52" s="114"/>
      <c r="J52" s="114"/>
      <c r="K52" s="114"/>
      <c r="L52" s="114"/>
      <c r="M52" s="114"/>
      <c r="N52" s="114"/>
      <c r="O52" s="114"/>
      <c r="P52" s="124"/>
      <c r="Q52" s="115"/>
      <c r="R52" s="115"/>
      <c r="S52" s="115"/>
      <c r="T52" s="115"/>
      <c r="U52" s="254" t="s">
        <v>19</v>
      </c>
      <c r="V52" s="72" t="s">
        <v>10</v>
      </c>
      <c r="W52" s="186">
        <f aca="true" t="shared" si="4" ref="W52:AB52">W53+W70+W83+W91+W100+W107</f>
        <v>635335.6000000001</v>
      </c>
      <c r="X52" s="186">
        <f t="shared" si="4"/>
        <v>582598.7000000001</v>
      </c>
      <c r="Y52" s="186">
        <f t="shared" si="4"/>
        <v>571148.7000000001</v>
      </c>
      <c r="Z52" s="186">
        <f t="shared" si="4"/>
        <v>659533.4220000001</v>
      </c>
      <c r="AA52" s="186">
        <f t="shared" si="4"/>
        <v>659533.4220000001</v>
      </c>
      <c r="AB52" s="186">
        <f t="shared" si="4"/>
        <v>3108149.8439999996</v>
      </c>
      <c r="AC52" s="178">
        <v>2025</v>
      </c>
      <c r="AD52" s="140"/>
      <c r="AE52" s="140"/>
      <c r="AF52" s="140"/>
    </row>
    <row r="53" spans="1:30" s="43" customFormat="1" ht="63">
      <c r="A53" s="95">
        <v>6</v>
      </c>
      <c r="B53" s="95">
        <v>7</v>
      </c>
      <c r="C53" s="96">
        <v>5</v>
      </c>
      <c r="D53" s="126"/>
      <c r="E53" s="126"/>
      <c r="F53" s="126"/>
      <c r="G53" s="118"/>
      <c r="H53" s="118"/>
      <c r="I53" s="119"/>
      <c r="J53" s="119"/>
      <c r="K53" s="119"/>
      <c r="L53" s="119"/>
      <c r="M53" s="119"/>
      <c r="N53" s="119"/>
      <c r="O53" s="119"/>
      <c r="P53" s="120"/>
      <c r="Q53" s="112"/>
      <c r="R53" s="112"/>
      <c r="S53" s="112"/>
      <c r="T53" s="112"/>
      <c r="U53" s="251" t="s">
        <v>106</v>
      </c>
      <c r="V53" s="143" t="s">
        <v>10</v>
      </c>
      <c r="W53" s="187">
        <f aca="true" t="shared" si="5" ref="W53:AB53">W57+W59+W61+W63+W65+W68</f>
        <v>581283.8</v>
      </c>
      <c r="X53" s="187">
        <f t="shared" si="5"/>
        <v>526702</v>
      </c>
      <c r="Y53" s="187">
        <f t="shared" si="5"/>
        <v>515621.5</v>
      </c>
      <c r="Z53" s="187">
        <f t="shared" si="5"/>
        <v>604006.2220000001</v>
      </c>
      <c r="AA53" s="187">
        <f t="shared" si="5"/>
        <v>604006.2220000001</v>
      </c>
      <c r="AB53" s="187">
        <f t="shared" si="5"/>
        <v>2831619.7439999995</v>
      </c>
      <c r="AC53" s="178">
        <v>2025</v>
      </c>
      <c r="AD53" s="140"/>
    </row>
    <row r="54" spans="1:30" s="47" customFormat="1" ht="31.5">
      <c r="A54" s="86"/>
      <c r="B54" s="86"/>
      <c r="C54" s="87"/>
      <c r="D54" s="90"/>
      <c r="E54" s="90"/>
      <c r="F54" s="90"/>
      <c r="G54" s="90"/>
      <c r="H54" s="90"/>
      <c r="I54" s="91"/>
      <c r="J54" s="91"/>
      <c r="K54" s="91"/>
      <c r="L54" s="91"/>
      <c r="M54" s="91"/>
      <c r="N54" s="91"/>
      <c r="O54" s="91"/>
      <c r="P54" s="92"/>
      <c r="Q54" s="93"/>
      <c r="R54" s="93"/>
      <c r="S54" s="93"/>
      <c r="T54" s="93"/>
      <c r="U54" s="242" t="s">
        <v>95</v>
      </c>
      <c r="V54" s="67" t="s">
        <v>24</v>
      </c>
      <c r="W54" s="158">
        <v>8925</v>
      </c>
      <c r="X54" s="158">
        <v>8925</v>
      </c>
      <c r="Y54" s="158">
        <v>8925</v>
      </c>
      <c r="Z54" s="158">
        <v>8925</v>
      </c>
      <c r="AA54" s="158">
        <v>8925</v>
      </c>
      <c r="AB54" s="159">
        <f>AA54</f>
        <v>8925</v>
      </c>
      <c r="AC54" s="178">
        <v>2025</v>
      </c>
      <c r="AD54" s="46"/>
    </row>
    <row r="55" spans="1:30" s="43" customFormat="1" ht="47.25">
      <c r="A55" s="86"/>
      <c r="B55" s="86"/>
      <c r="C55" s="87"/>
      <c r="D55" s="98"/>
      <c r="E55" s="98"/>
      <c r="F55" s="98"/>
      <c r="G55" s="98"/>
      <c r="H55" s="98"/>
      <c r="I55" s="99"/>
      <c r="J55" s="99"/>
      <c r="K55" s="99"/>
      <c r="L55" s="99"/>
      <c r="M55" s="99"/>
      <c r="N55" s="99"/>
      <c r="O55" s="99"/>
      <c r="P55" s="100"/>
      <c r="Q55" s="101"/>
      <c r="R55" s="101"/>
      <c r="S55" s="101"/>
      <c r="T55" s="101"/>
      <c r="U55" s="245" t="s">
        <v>92</v>
      </c>
      <c r="V55" s="73" t="s">
        <v>23</v>
      </c>
      <c r="W55" s="160">
        <v>1</v>
      </c>
      <c r="X55" s="160">
        <v>1</v>
      </c>
      <c r="Y55" s="160">
        <v>1</v>
      </c>
      <c r="Z55" s="160">
        <v>0</v>
      </c>
      <c r="AA55" s="160">
        <v>0</v>
      </c>
      <c r="AB55" s="161">
        <v>0</v>
      </c>
      <c r="AC55" s="178">
        <v>2025</v>
      </c>
      <c r="AD55" s="13"/>
    </row>
    <row r="56" spans="1:30" s="43" customFormat="1" ht="31.5">
      <c r="A56" s="86"/>
      <c r="B56" s="86"/>
      <c r="C56" s="87"/>
      <c r="D56" s="90"/>
      <c r="E56" s="90"/>
      <c r="F56" s="90"/>
      <c r="G56" s="90"/>
      <c r="H56" s="90"/>
      <c r="I56" s="91"/>
      <c r="J56" s="91"/>
      <c r="K56" s="91"/>
      <c r="L56" s="91"/>
      <c r="M56" s="91"/>
      <c r="N56" s="91"/>
      <c r="O56" s="91"/>
      <c r="P56" s="92"/>
      <c r="Q56" s="93"/>
      <c r="R56" s="93"/>
      <c r="S56" s="93"/>
      <c r="T56" s="93"/>
      <c r="U56" s="245" t="s">
        <v>93</v>
      </c>
      <c r="V56" s="73" t="s">
        <v>23</v>
      </c>
      <c r="W56" s="160">
        <v>29</v>
      </c>
      <c r="X56" s="160">
        <v>29</v>
      </c>
      <c r="Y56" s="160">
        <v>29</v>
      </c>
      <c r="Z56" s="160">
        <v>30</v>
      </c>
      <c r="AA56" s="160">
        <v>30</v>
      </c>
      <c r="AB56" s="161">
        <v>30</v>
      </c>
      <c r="AC56" s="178">
        <v>2025</v>
      </c>
      <c r="AD56" s="13"/>
    </row>
    <row r="57" spans="1:30" s="43" customFormat="1" ht="63">
      <c r="A57" s="86">
        <v>6</v>
      </c>
      <c r="B57" s="86">
        <v>7</v>
      </c>
      <c r="C57" s="87">
        <v>5</v>
      </c>
      <c r="D57" s="90">
        <v>0</v>
      </c>
      <c r="E57" s="90">
        <v>7</v>
      </c>
      <c r="F57" s="90">
        <v>0</v>
      </c>
      <c r="G57" s="90">
        <v>2</v>
      </c>
      <c r="H57" s="90">
        <v>0</v>
      </c>
      <c r="I57" s="91">
        <v>1</v>
      </c>
      <c r="J57" s="91">
        <v>2</v>
      </c>
      <c r="K57" s="91">
        <v>0</v>
      </c>
      <c r="L57" s="91">
        <v>1</v>
      </c>
      <c r="M57" s="91">
        <v>1</v>
      </c>
      <c r="N57" s="91">
        <v>0</v>
      </c>
      <c r="O57" s="91">
        <v>7</v>
      </c>
      <c r="P57" s="91">
        <v>5</v>
      </c>
      <c r="Q57" s="91">
        <v>0</v>
      </c>
      <c r="R57" s="91"/>
      <c r="S57" s="93"/>
      <c r="T57" s="93"/>
      <c r="U57" s="249" t="s">
        <v>94</v>
      </c>
      <c r="V57" s="67" t="s">
        <v>10</v>
      </c>
      <c r="W57" s="56">
        <v>445667.7</v>
      </c>
      <c r="X57" s="56">
        <v>445667.7</v>
      </c>
      <c r="Y57" s="56">
        <v>445667.7</v>
      </c>
      <c r="Z57" s="56">
        <v>445667.7</v>
      </c>
      <c r="AA57" s="56">
        <v>445667.7</v>
      </c>
      <c r="AB57" s="57">
        <f>SUM(W57:AA57)</f>
        <v>2228338.5</v>
      </c>
      <c r="AC57" s="178">
        <v>2025</v>
      </c>
      <c r="AD57" s="13"/>
    </row>
    <row r="58" spans="1:30" s="48" customFormat="1" ht="47.25">
      <c r="A58" s="87"/>
      <c r="B58" s="87"/>
      <c r="C58" s="87"/>
      <c r="D58" s="90"/>
      <c r="E58" s="90"/>
      <c r="F58" s="90"/>
      <c r="G58" s="90"/>
      <c r="H58" s="90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103"/>
      <c r="T58" s="103"/>
      <c r="U58" s="242" t="s">
        <v>107</v>
      </c>
      <c r="V58" s="68" t="s">
        <v>91</v>
      </c>
      <c r="W58" s="57">
        <f>W57/W54</f>
        <v>49.93475630252101</v>
      </c>
      <c r="X58" s="57">
        <f>X57/X54</f>
        <v>49.93475630252101</v>
      </c>
      <c r="Y58" s="57">
        <f>Y57/Y54</f>
        <v>49.93475630252101</v>
      </c>
      <c r="Z58" s="57">
        <f>Z57/Z54</f>
        <v>49.93475630252101</v>
      </c>
      <c r="AA58" s="57">
        <f>AA57/AA54</f>
        <v>49.93475630252101</v>
      </c>
      <c r="AB58" s="57">
        <f>AB57/5/AB54</f>
        <v>49.93475630252101</v>
      </c>
      <c r="AC58" s="178">
        <v>2025</v>
      </c>
      <c r="AD58" s="12"/>
    </row>
    <row r="59" spans="1:30" s="43" customFormat="1" ht="31.5">
      <c r="A59" s="86">
        <v>6</v>
      </c>
      <c r="B59" s="86">
        <v>7</v>
      </c>
      <c r="C59" s="87">
        <v>5</v>
      </c>
      <c r="D59" s="90">
        <v>0</v>
      </c>
      <c r="E59" s="90">
        <v>7</v>
      </c>
      <c r="F59" s="90">
        <v>0</v>
      </c>
      <c r="G59" s="90">
        <v>2</v>
      </c>
      <c r="H59" s="90">
        <v>0</v>
      </c>
      <c r="I59" s="91">
        <v>1</v>
      </c>
      <c r="J59" s="91">
        <v>2</v>
      </c>
      <c r="K59" s="91">
        <v>0</v>
      </c>
      <c r="L59" s="91">
        <v>1</v>
      </c>
      <c r="M59" s="91">
        <v>2</v>
      </c>
      <c r="N59" s="91">
        <v>0</v>
      </c>
      <c r="O59" s="91">
        <v>0</v>
      </c>
      <c r="P59" s="91">
        <v>2</v>
      </c>
      <c r="Q59" s="91">
        <v>0</v>
      </c>
      <c r="R59" s="93"/>
      <c r="S59" s="93"/>
      <c r="T59" s="93"/>
      <c r="U59" s="249" t="s">
        <v>62</v>
      </c>
      <c r="V59" s="67" t="s">
        <v>10</v>
      </c>
      <c r="W59" s="56">
        <v>65252.5</v>
      </c>
      <c r="X59" s="56">
        <v>38050</v>
      </c>
      <c r="Y59" s="56">
        <v>30050</v>
      </c>
      <c r="Z59" s="56">
        <v>86745.025</v>
      </c>
      <c r="AA59" s="56">
        <v>86745.025</v>
      </c>
      <c r="AB59" s="57">
        <f>W59+X59+Y59+Z59+AA59</f>
        <v>306842.55</v>
      </c>
      <c r="AC59" s="178">
        <v>2025</v>
      </c>
      <c r="AD59" s="13"/>
    </row>
    <row r="60" spans="1:30" s="43" customFormat="1" ht="31.5">
      <c r="A60" s="86"/>
      <c r="B60" s="86"/>
      <c r="C60" s="87"/>
      <c r="D60" s="90"/>
      <c r="E60" s="90"/>
      <c r="F60" s="90"/>
      <c r="G60" s="90"/>
      <c r="H60" s="90"/>
      <c r="I60" s="91"/>
      <c r="J60" s="91"/>
      <c r="K60" s="91"/>
      <c r="L60" s="91"/>
      <c r="M60" s="91"/>
      <c r="N60" s="91"/>
      <c r="O60" s="91"/>
      <c r="P60" s="91"/>
      <c r="Q60" s="91"/>
      <c r="R60" s="93"/>
      <c r="S60" s="93"/>
      <c r="T60" s="93"/>
      <c r="U60" s="245" t="s">
        <v>120</v>
      </c>
      <c r="V60" s="73" t="s">
        <v>24</v>
      </c>
      <c r="W60" s="158">
        <v>8925</v>
      </c>
      <c r="X60" s="158">
        <v>8925</v>
      </c>
      <c r="Y60" s="158">
        <v>8925</v>
      </c>
      <c r="Z60" s="158">
        <v>8925</v>
      </c>
      <c r="AA60" s="158">
        <v>8925</v>
      </c>
      <c r="AB60" s="159">
        <f>AA60</f>
        <v>8925</v>
      </c>
      <c r="AC60" s="178">
        <v>2025</v>
      </c>
      <c r="AD60" s="13"/>
    </row>
    <row r="61" spans="1:30" s="43" customFormat="1" ht="31.5">
      <c r="A61" s="86">
        <v>6</v>
      </c>
      <c r="B61" s="86">
        <v>7</v>
      </c>
      <c r="C61" s="87">
        <v>5</v>
      </c>
      <c r="D61" s="90">
        <v>0</v>
      </c>
      <c r="E61" s="90">
        <v>7</v>
      </c>
      <c r="F61" s="90">
        <v>0</v>
      </c>
      <c r="G61" s="90">
        <v>2</v>
      </c>
      <c r="H61" s="90">
        <v>0</v>
      </c>
      <c r="I61" s="91">
        <v>1</v>
      </c>
      <c r="J61" s="91">
        <v>2</v>
      </c>
      <c r="K61" s="91">
        <v>0</v>
      </c>
      <c r="L61" s="91">
        <v>1</v>
      </c>
      <c r="M61" s="91">
        <v>2</v>
      </c>
      <c r="N61" s="91">
        <v>0</v>
      </c>
      <c r="O61" s="91">
        <v>0</v>
      </c>
      <c r="P61" s="91">
        <v>3</v>
      </c>
      <c r="Q61" s="91">
        <v>0</v>
      </c>
      <c r="R61" s="93"/>
      <c r="S61" s="93"/>
      <c r="T61" s="93"/>
      <c r="U61" s="246" t="s">
        <v>73</v>
      </c>
      <c r="V61" s="74" t="s">
        <v>10</v>
      </c>
      <c r="W61" s="56">
        <v>4000</v>
      </c>
      <c r="X61" s="56">
        <v>1000</v>
      </c>
      <c r="Y61" s="56">
        <v>1000</v>
      </c>
      <c r="Z61" s="56">
        <v>32689.697</v>
      </c>
      <c r="AA61" s="56">
        <v>32689.697</v>
      </c>
      <c r="AB61" s="57">
        <f>W61+X61+Y61+Z61+AA61</f>
        <v>71379.394</v>
      </c>
      <c r="AC61" s="178">
        <v>2025</v>
      </c>
      <c r="AD61" s="13"/>
    </row>
    <row r="62" spans="1:30" s="43" customFormat="1" ht="51" customHeight="1">
      <c r="A62" s="86"/>
      <c r="B62" s="86"/>
      <c r="C62" s="87"/>
      <c r="D62" s="90"/>
      <c r="E62" s="90"/>
      <c r="F62" s="90"/>
      <c r="G62" s="90"/>
      <c r="H62" s="90"/>
      <c r="I62" s="91"/>
      <c r="J62" s="91"/>
      <c r="K62" s="91"/>
      <c r="L62" s="91"/>
      <c r="M62" s="91"/>
      <c r="N62" s="91"/>
      <c r="O62" s="91"/>
      <c r="P62" s="92"/>
      <c r="Q62" s="93"/>
      <c r="R62" s="93"/>
      <c r="S62" s="93"/>
      <c r="T62" s="102"/>
      <c r="U62" s="252" t="s">
        <v>108</v>
      </c>
      <c r="V62" s="77" t="s">
        <v>23</v>
      </c>
      <c r="W62" s="156">
        <v>30</v>
      </c>
      <c r="X62" s="156">
        <v>30</v>
      </c>
      <c r="Y62" s="156">
        <v>30</v>
      </c>
      <c r="Z62" s="156">
        <v>30</v>
      </c>
      <c r="AA62" s="156">
        <v>30</v>
      </c>
      <c r="AB62" s="156">
        <v>30</v>
      </c>
      <c r="AC62" s="178">
        <v>2025</v>
      </c>
      <c r="AD62" s="13"/>
    </row>
    <row r="63" spans="1:32" s="43" customFormat="1" ht="47.25">
      <c r="A63" s="86">
        <v>6</v>
      </c>
      <c r="B63" s="86">
        <v>7</v>
      </c>
      <c r="C63" s="87">
        <v>5</v>
      </c>
      <c r="D63" s="90">
        <v>0</v>
      </c>
      <c r="E63" s="90">
        <v>7</v>
      </c>
      <c r="F63" s="90">
        <v>0</v>
      </c>
      <c r="G63" s="90">
        <v>2</v>
      </c>
      <c r="H63" s="90">
        <v>0</v>
      </c>
      <c r="I63" s="91">
        <v>1</v>
      </c>
      <c r="J63" s="91">
        <v>2</v>
      </c>
      <c r="K63" s="91">
        <v>0</v>
      </c>
      <c r="L63" s="91">
        <v>1</v>
      </c>
      <c r="M63" s="91">
        <v>1</v>
      </c>
      <c r="N63" s="91">
        <v>0</v>
      </c>
      <c r="O63" s="91">
        <v>4</v>
      </c>
      <c r="P63" s="91">
        <v>4</v>
      </c>
      <c r="Q63" s="91">
        <v>0</v>
      </c>
      <c r="R63" s="91"/>
      <c r="S63" s="115"/>
      <c r="T63" s="115"/>
      <c r="U63" s="248" t="s">
        <v>179</v>
      </c>
      <c r="V63" s="71" t="s">
        <v>10</v>
      </c>
      <c r="W63" s="155">
        <f>18131.8+3144.7</f>
        <v>21276.5</v>
      </c>
      <c r="X63" s="155">
        <v>2464.4</v>
      </c>
      <c r="Y63" s="155">
        <v>0</v>
      </c>
      <c r="Z63" s="155">
        <v>0</v>
      </c>
      <c r="AA63" s="155">
        <v>0</v>
      </c>
      <c r="AB63" s="162">
        <f>W63+X63+Y63+Z63+AA63</f>
        <v>23740.9</v>
      </c>
      <c r="AC63" s="178">
        <v>2025</v>
      </c>
      <c r="AD63" s="12"/>
      <c r="AE63" s="48"/>
      <c r="AF63" s="48"/>
    </row>
    <row r="64" spans="1:32" s="43" customFormat="1" ht="63">
      <c r="A64" s="86"/>
      <c r="B64" s="86"/>
      <c r="C64" s="87"/>
      <c r="D64" s="90"/>
      <c r="E64" s="90"/>
      <c r="F64" s="90"/>
      <c r="G64" s="90"/>
      <c r="H64" s="90"/>
      <c r="I64" s="91"/>
      <c r="J64" s="91"/>
      <c r="K64" s="91"/>
      <c r="L64" s="91"/>
      <c r="M64" s="91"/>
      <c r="N64" s="91"/>
      <c r="O64" s="91"/>
      <c r="P64" s="91"/>
      <c r="Q64" s="91"/>
      <c r="R64" s="108"/>
      <c r="S64" s="115"/>
      <c r="T64" s="115"/>
      <c r="U64" s="252" t="s">
        <v>137</v>
      </c>
      <c r="V64" s="83" t="s">
        <v>23</v>
      </c>
      <c r="W64" s="152">
        <v>2</v>
      </c>
      <c r="X64" s="152">
        <v>1</v>
      </c>
      <c r="Y64" s="152">
        <v>0</v>
      </c>
      <c r="Z64" s="152">
        <v>0</v>
      </c>
      <c r="AA64" s="152">
        <v>0</v>
      </c>
      <c r="AB64" s="152">
        <f>SUM(W64:AA64)</f>
        <v>3</v>
      </c>
      <c r="AC64" s="178">
        <v>2025</v>
      </c>
      <c r="AD64" s="12"/>
      <c r="AE64" s="48"/>
      <c r="AF64" s="48"/>
    </row>
    <row r="65" spans="1:32" s="43" customFormat="1" ht="47.25">
      <c r="A65" s="86">
        <v>6</v>
      </c>
      <c r="B65" s="86">
        <v>7</v>
      </c>
      <c r="C65" s="87">
        <v>5</v>
      </c>
      <c r="D65" s="90">
        <v>0</v>
      </c>
      <c r="E65" s="90">
        <v>7</v>
      </c>
      <c r="F65" s="90">
        <v>0</v>
      </c>
      <c r="G65" s="90">
        <v>2</v>
      </c>
      <c r="H65" s="90">
        <v>0</v>
      </c>
      <c r="I65" s="91">
        <v>1</v>
      </c>
      <c r="J65" s="91">
        <v>2</v>
      </c>
      <c r="K65" s="91">
        <v>0</v>
      </c>
      <c r="L65" s="91">
        <v>1</v>
      </c>
      <c r="M65" s="91" t="s">
        <v>25</v>
      </c>
      <c r="N65" s="91">
        <v>0</v>
      </c>
      <c r="O65" s="91">
        <v>4</v>
      </c>
      <c r="P65" s="91">
        <v>4</v>
      </c>
      <c r="Q65" s="91">
        <v>0</v>
      </c>
      <c r="R65" s="91"/>
      <c r="S65" s="115"/>
      <c r="T65" s="115"/>
      <c r="U65" s="248" t="s">
        <v>178</v>
      </c>
      <c r="V65" s="71" t="s">
        <v>10</v>
      </c>
      <c r="W65" s="155">
        <v>6183.3</v>
      </c>
      <c r="X65" s="155">
        <v>616.1</v>
      </c>
      <c r="Y65" s="155">
        <v>0</v>
      </c>
      <c r="Z65" s="155">
        <v>0</v>
      </c>
      <c r="AA65" s="155">
        <v>0</v>
      </c>
      <c r="AB65" s="162">
        <f>W65+X65+Y65+Z65+AA65</f>
        <v>6799.400000000001</v>
      </c>
      <c r="AC65" s="178">
        <v>2025</v>
      </c>
      <c r="AD65" s="12"/>
      <c r="AE65" s="48"/>
      <c r="AF65" s="48"/>
    </row>
    <row r="66" spans="1:30" s="43" customFormat="1" ht="31.5">
      <c r="A66" s="86"/>
      <c r="B66" s="86"/>
      <c r="C66" s="87"/>
      <c r="D66" s="90"/>
      <c r="E66" s="90"/>
      <c r="F66" s="90"/>
      <c r="G66" s="90"/>
      <c r="H66" s="90"/>
      <c r="I66" s="91"/>
      <c r="J66" s="91"/>
      <c r="K66" s="91"/>
      <c r="L66" s="91"/>
      <c r="M66" s="91"/>
      <c r="N66" s="91"/>
      <c r="O66" s="91"/>
      <c r="P66" s="91"/>
      <c r="Q66" s="91"/>
      <c r="R66" s="108"/>
      <c r="S66" s="115"/>
      <c r="T66" s="115"/>
      <c r="U66" s="252" t="s">
        <v>138</v>
      </c>
      <c r="V66" s="83" t="s">
        <v>23</v>
      </c>
      <c r="W66" s="164">
        <v>2</v>
      </c>
      <c r="X66" s="164">
        <v>1</v>
      </c>
      <c r="Y66" s="164">
        <v>0</v>
      </c>
      <c r="Z66" s="164">
        <v>0</v>
      </c>
      <c r="AA66" s="164">
        <v>0</v>
      </c>
      <c r="AB66" s="164">
        <f>SUM(W66:AA66)</f>
        <v>3</v>
      </c>
      <c r="AC66" s="178">
        <v>2025</v>
      </c>
      <c r="AD66" s="13"/>
    </row>
    <row r="67" spans="1:30" s="43" customFormat="1" ht="63">
      <c r="A67" s="86"/>
      <c r="B67" s="86"/>
      <c r="C67" s="87"/>
      <c r="D67" s="90"/>
      <c r="E67" s="90"/>
      <c r="F67" s="90"/>
      <c r="G67" s="90"/>
      <c r="H67" s="90"/>
      <c r="I67" s="91"/>
      <c r="J67" s="91"/>
      <c r="K67" s="91"/>
      <c r="L67" s="91"/>
      <c r="M67" s="91"/>
      <c r="N67" s="91"/>
      <c r="O67" s="91"/>
      <c r="P67" s="91"/>
      <c r="Q67" s="91"/>
      <c r="R67" s="108"/>
      <c r="S67" s="115"/>
      <c r="T67" s="115"/>
      <c r="U67" s="252" t="s">
        <v>172</v>
      </c>
      <c r="V67" s="68" t="s">
        <v>17</v>
      </c>
      <c r="W67" s="153">
        <f>(568+115)/8923*100</f>
        <v>7.654376330830439</v>
      </c>
      <c r="X67" s="157">
        <f>177/8923*100</f>
        <v>1.9836377899809483</v>
      </c>
      <c r="Y67" s="153">
        <v>0</v>
      </c>
      <c r="Z67" s="153">
        <v>0</v>
      </c>
      <c r="AA67" s="153">
        <v>0</v>
      </c>
      <c r="AB67" s="153">
        <f>(568+115+177)/8923*100</f>
        <v>9.638014120811386</v>
      </c>
      <c r="AC67" s="178">
        <v>2025</v>
      </c>
      <c r="AD67" s="13"/>
    </row>
    <row r="68" spans="1:32" s="43" customFormat="1" ht="47.25">
      <c r="A68" s="86">
        <v>6</v>
      </c>
      <c r="B68" s="86">
        <v>7</v>
      </c>
      <c r="C68" s="87">
        <v>5</v>
      </c>
      <c r="D68" s="90">
        <v>0</v>
      </c>
      <c r="E68" s="90">
        <v>7</v>
      </c>
      <c r="F68" s="90">
        <v>0</v>
      </c>
      <c r="G68" s="90">
        <v>2</v>
      </c>
      <c r="H68" s="90">
        <v>0</v>
      </c>
      <c r="I68" s="91">
        <v>1</v>
      </c>
      <c r="J68" s="91">
        <v>2</v>
      </c>
      <c r="K68" s="91">
        <v>0</v>
      </c>
      <c r="L68" s="91">
        <v>1</v>
      </c>
      <c r="M68" s="91" t="s">
        <v>25</v>
      </c>
      <c r="N68" s="91">
        <v>0</v>
      </c>
      <c r="O68" s="91">
        <v>4</v>
      </c>
      <c r="P68" s="91">
        <v>4</v>
      </c>
      <c r="Q68" s="91">
        <v>0</v>
      </c>
      <c r="R68" s="91"/>
      <c r="S68" s="115"/>
      <c r="T68" s="115"/>
      <c r="U68" s="248" t="s">
        <v>176</v>
      </c>
      <c r="V68" s="71" t="s">
        <v>10</v>
      </c>
      <c r="W68" s="155">
        <v>38903.8</v>
      </c>
      <c r="X68" s="155">
        <v>38903.8</v>
      </c>
      <c r="Y68" s="155">
        <v>38903.8</v>
      </c>
      <c r="Z68" s="155">
        <v>38903.8</v>
      </c>
      <c r="AA68" s="155">
        <v>38903.8</v>
      </c>
      <c r="AB68" s="162">
        <f>W68+X68+Y68+Z68+AA68</f>
        <v>194519</v>
      </c>
      <c r="AC68" s="178">
        <v>2025</v>
      </c>
      <c r="AD68" s="12"/>
      <c r="AE68" s="48"/>
      <c r="AF68" s="48"/>
    </row>
    <row r="69" spans="1:30" s="43" customFormat="1" ht="47.25">
      <c r="A69" s="86"/>
      <c r="B69" s="86"/>
      <c r="C69" s="87"/>
      <c r="D69" s="90"/>
      <c r="E69" s="90"/>
      <c r="F69" s="90"/>
      <c r="G69" s="90"/>
      <c r="H69" s="90"/>
      <c r="I69" s="91"/>
      <c r="J69" s="91"/>
      <c r="K69" s="91"/>
      <c r="L69" s="91"/>
      <c r="M69" s="91"/>
      <c r="N69" s="91"/>
      <c r="O69" s="91"/>
      <c r="P69" s="91"/>
      <c r="Q69" s="91"/>
      <c r="R69" s="108"/>
      <c r="S69" s="115"/>
      <c r="T69" s="115"/>
      <c r="U69" s="252" t="s">
        <v>164</v>
      </c>
      <c r="V69" s="83" t="s">
        <v>17</v>
      </c>
      <c r="W69" s="164">
        <v>100</v>
      </c>
      <c r="X69" s="164">
        <v>100</v>
      </c>
      <c r="Y69" s="164">
        <v>100</v>
      </c>
      <c r="Z69" s="164">
        <v>100</v>
      </c>
      <c r="AA69" s="164">
        <v>100</v>
      </c>
      <c r="AB69" s="164">
        <v>100</v>
      </c>
      <c r="AC69" s="178">
        <v>2025</v>
      </c>
      <c r="AD69" s="13"/>
    </row>
    <row r="70" spans="1:30" s="43" customFormat="1" ht="31.5">
      <c r="A70" s="86">
        <v>6</v>
      </c>
      <c r="B70" s="86">
        <v>7</v>
      </c>
      <c r="C70" s="87">
        <v>5</v>
      </c>
      <c r="D70" s="90"/>
      <c r="E70" s="90"/>
      <c r="F70" s="90"/>
      <c r="G70" s="90"/>
      <c r="H70" s="90"/>
      <c r="I70" s="91"/>
      <c r="J70" s="91"/>
      <c r="K70" s="91"/>
      <c r="L70" s="91"/>
      <c r="M70" s="91"/>
      <c r="N70" s="91"/>
      <c r="O70" s="91"/>
      <c r="P70" s="92"/>
      <c r="Q70" s="93"/>
      <c r="R70" s="102"/>
      <c r="S70" s="115"/>
      <c r="T70" s="115"/>
      <c r="U70" s="255" t="s">
        <v>177</v>
      </c>
      <c r="V70" s="72" t="s">
        <v>10</v>
      </c>
      <c r="W70" s="186">
        <f aca="true" t="shared" si="6" ref="W70:AB70">W80+W74</f>
        <v>7559.9</v>
      </c>
      <c r="X70" s="186">
        <f t="shared" si="6"/>
        <v>7559.9</v>
      </c>
      <c r="Y70" s="186">
        <f t="shared" si="6"/>
        <v>7559.9</v>
      </c>
      <c r="Z70" s="186">
        <f t="shared" si="6"/>
        <v>7559.9</v>
      </c>
      <c r="AA70" s="186">
        <f t="shared" si="6"/>
        <v>7559.9</v>
      </c>
      <c r="AB70" s="186">
        <f t="shared" si="6"/>
        <v>37799.5</v>
      </c>
      <c r="AC70" s="178">
        <v>2025</v>
      </c>
      <c r="AD70" s="13"/>
    </row>
    <row r="71" spans="1:30" s="43" customFormat="1" ht="31.5">
      <c r="A71" s="86"/>
      <c r="B71" s="86"/>
      <c r="C71" s="87"/>
      <c r="D71" s="90"/>
      <c r="E71" s="90"/>
      <c r="F71" s="90"/>
      <c r="G71" s="90"/>
      <c r="H71" s="90"/>
      <c r="I71" s="91"/>
      <c r="J71" s="91"/>
      <c r="K71" s="91"/>
      <c r="L71" s="91"/>
      <c r="M71" s="91"/>
      <c r="N71" s="91"/>
      <c r="O71" s="91"/>
      <c r="P71" s="92"/>
      <c r="Q71" s="93"/>
      <c r="R71" s="93"/>
      <c r="S71" s="93"/>
      <c r="T71" s="93"/>
      <c r="U71" s="245" t="s">
        <v>139</v>
      </c>
      <c r="V71" s="67" t="s">
        <v>17</v>
      </c>
      <c r="W71" s="222">
        <v>4.5</v>
      </c>
      <c r="X71" s="222">
        <v>5</v>
      </c>
      <c r="Y71" s="222">
        <v>5</v>
      </c>
      <c r="Z71" s="222">
        <v>5</v>
      </c>
      <c r="AA71" s="222">
        <v>5</v>
      </c>
      <c r="AB71" s="190">
        <v>5</v>
      </c>
      <c r="AC71" s="178">
        <v>2025</v>
      </c>
      <c r="AD71" s="13"/>
    </row>
    <row r="72" spans="1:30" s="43" customFormat="1" ht="47.25">
      <c r="A72" s="86"/>
      <c r="B72" s="86"/>
      <c r="C72" s="87"/>
      <c r="D72" s="90"/>
      <c r="E72" s="90"/>
      <c r="F72" s="90"/>
      <c r="G72" s="90"/>
      <c r="H72" s="90"/>
      <c r="I72" s="91"/>
      <c r="J72" s="91"/>
      <c r="K72" s="91"/>
      <c r="L72" s="91"/>
      <c r="M72" s="91"/>
      <c r="N72" s="91"/>
      <c r="O72" s="91"/>
      <c r="P72" s="92"/>
      <c r="Q72" s="93"/>
      <c r="R72" s="93"/>
      <c r="S72" s="93"/>
      <c r="T72" s="93"/>
      <c r="U72" s="245" t="s">
        <v>166</v>
      </c>
      <c r="V72" s="70" t="s">
        <v>17</v>
      </c>
      <c r="W72" s="223">
        <v>98</v>
      </c>
      <c r="X72" s="223">
        <v>98</v>
      </c>
      <c r="Y72" s="223">
        <v>98</v>
      </c>
      <c r="Z72" s="223">
        <v>98</v>
      </c>
      <c r="AA72" s="223">
        <v>98</v>
      </c>
      <c r="AB72" s="223">
        <v>98</v>
      </c>
      <c r="AC72" s="178">
        <v>2025</v>
      </c>
      <c r="AD72" s="13"/>
    </row>
    <row r="73" spans="1:30" s="43" customFormat="1" ht="31.5">
      <c r="A73" s="86"/>
      <c r="B73" s="86"/>
      <c r="C73" s="87"/>
      <c r="D73" s="90"/>
      <c r="E73" s="90"/>
      <c r="F73" s="90"/>
      <c r="G73" s="90"/>
      <c r="H73" s="90"/>
      <c r="I73" s="91"/>
      <c r="J73" s="91"/>
      <c r="K73" s="91"/>
      <c r="L73" s="91"/>
      <c r="M73" s="91"/>
      <c r="N73" s="91"/>
      <c r="O73" s="91"/>
      <c r="P73" s="92"/>
      <c r="Q73" s="93"/>
      <c r="R73" s="93"/>
      <c r="S73" s="93"/>
      <c r="T73" s="93"/>
      <c r="U73" s="247" t="s">
        <v>121</v>
      </c>
      <c r="V73" s="70" t="s">
        <v>17</v>
      </c>
      <c r="W73" s="240">
        <v>100</v>
      </c>
      <c r="X73" s="223">
        <v>100</v>
      </c>
      <c r="Y73" s="223">
        <v>100</v>
      </c>
      <c r="Z73" s="223">
        <v>100</v>
      </c>
      <c r="AA73" s="223">
        <v>100</v>
      </c>
      <c r="AB73" s="223">
        <v>100</v>
      </c>
      <c r="AC73" s="178">
        <v>2025</v>
      </c>
      <c r="AD73" s="13"/>
    </row>
    <row r="74" spans="1:31" s="43" customFormat="1" ht="94.5">
      <c r="A74" s="86">
        <v>6</v>
      </c>
      <c r="B74" s="86">
        <v>7</v>
      </c>
      <c r="C74" s="87">
        <v>5</v>
      </c>
      <c r="D74" s="90">
        <v>0</v>
      </c>
      <c r="E74" s="90">
        <v>7</v>
      </c>
      <c r="F74" s="90">
        <v>0</v>
      </c>
      <c r="G74" s="90">
        <v>2</v>
      </c>
      <c r="H74" s="90">
        <v>0</v>
      </c>
      <c r="I74" s="91">
        <v>1</v>
      </c>
      <c r="J74" s="91">
        <v>2</v>
      </c>
      <c r="K74" s="91">
        <v>0</v>
      </c>
      <c r="L74" s="91">
        <v>2</v>
      </c>
      <c r="M74" s="97">
        <v>1</v>
      </c>
      <c r="N74" s="91">
        <v>0</v>
      </c>
      <c r="O74" s="108">
        <v>2</v>
      </c>
      <c r="P74" s="114">
        <v>5</v>
      </c>
      <c r="Q74" s="114">
        <v>0</v>
      </c>
      <c r="R74" s="115"/>
      <c r="S74" s="115"/>
      <c r="T74" s="115"/>
      <c r="U74" s="256" t="s">
        <v>214</v>
      </c>
      <c r="V74" s="78" t="s">
        <v>10</v>
      </c>
      <c r="W74" s="155">
        <v>2076.6</v>
      </c>
      <c r="X74" s="155">
        <v>2076.6</v>
      </c>
      <c r="Y74" s="155">
        <v>2076.6</v>
      </c>
      <c r="Z74" s="155">
        <v>2076.6</v>
      </c>
      <c r="AA74" s="155">
        <v>2076.6</v>
      </c>
      <c r="AB74" s="155">
        <f>SUM(W74:AA74)</f>
        <v>10383</v>
      </c>
      <c r="AC74" s="178">
        <v>2025</v>
      </c>
      <c r="AD74" s="12"/>
      <c r="AE74" s="48"/>
    </row>
    <row r="75" spans="1:31" s="43" customFormat="1" ht="18.75">
      <c r="A75" s="86"/>
      <c r="B75" s="86"/>
      <c r="C75" s="87"/>
      <c r="D75" s="90"/>
      <c r="E75" s="90"/>
      <c r="F75" s="90"/>
      <c r="G75" s="90"/>
      <c r="H75" s="90"/>
      <c r="I75" s="91"/>
      <c r="J75" s="91"/>
      <c r="K75" s="91"/>
      <c r="L75" s="91"/>
      <c r="M75" s="97"/>
      <c r="N75" s="91"/>
      <c r="O75" s="108"/>
      <c r="P75" s="114"/>
      <c r="Q75" s="114"/>
      <c r="R75" s="115"/>
      <c r="S75" s="115"/>
      <c r="T75" s="115"/>
      <c r="U75" s="242" t="s">
        <v>124</v>
      </c>
      <c r="V75" s="148" t="s">
        <v>23</v>
      </c>
      <c r="W75" s="228">
        <v>17</v>
      </c>
      <c r="X75" s="228">
        <v>17</v>
      </c>
      <c r="Y75" s="228">
        <v>17</v>
      </c>
      <c r="Z75" s="228">
        <v>17</v>
      </c>
      <c r="AA75" s="228">
        <v>17</v>
      </c>
      <c r="AB75" s="228">
        <v>17</v>
      </c>
      <c r="AC75" s="178">
        <v>2025</v>
      </c>
      <c r="AD75" s="12"/>
      <c r="AE75" s="48"/>
    </row>
    <row r="76" spans="1:31" s="43" customFormat="1" ht="47.25">
      <c r="A76" s="86"/>
      <c r="B76" s="86"/>
      <c r="C76" s="87"/>
      <c r="D76" s="90"/>
      <c r="E76" s="90"/>
      <c r="F76" s="90"/>
      <c r="G76" s="90"/>
      <c r="H76" s="90"/>
      <c r="I76" s="91"/>
      <c r="J76" s="91"/>
      <c r="K76" s="91"/>
      <c r="L76" s="91"/>
      <c r="M76" s="97"/>
      <c r="N76" s="91"/>
      <c r="O76" s="91"/>
      <c r="P76" s="119"/>
      <c r="Q76" s="119"/>
      <c r="R76" s="112"/>
      <c r="S76" s="113"/>
      <c r="T76" s="129"/>
      <c r="U76" s="242" t="s">
        <v>109</v>
      </c>
      <c r="V76" s="149" t="s">
        <v>17</v>
      </c>
      <c r="W76" s="229">
        <v>100</v>
      </c>
      <c r="X76" s="229">
        <v>100</v>
      </c>
      <c r="Y76" s="229">
        <v>100</v>
      </c>
      <c r="Z76" s="229">
        <v>100</v>
      </c>
      <c r="AA76" s="229">
        <v>100</v>
      </c>
      <c r="AB76" s="229">
        <v>100</v>
      </c>
      <c r="AC76" s="178">
        <v>2025</v>
      </c>
      <c r="AD76" s="12"/>
      <c r="AE76" s="48"/>
    </row>
    <row r="77" spans="1:31" s="43" customFormat="1" ht="78.75">
      <c r="A77" s="86"/>
      <c r="B77" s="86"/>
      <c r="C77" s="87"/>
      <c r="D77" s="90"/>
      <c r="E77" s="90"/>
      <c r="F77" s="90"/>
      <c r="G77" s="90"/>
      <c r="H77" s="90"/>
      <c r="I77" s="91"/>
      <c r="J77" s="91"/>
      <c r="K77" s="91"/>
      <c r="L77" s="91"/>
      <c r="M77" s="97"/>
      <c r="N77" s="91"/>
      <c r="O77" s="91"/>
      <c r="P77" s="91"/>
      <c r="Q77" s="91"/>
      <c r="R77" s="93"/>
      <c r="S77" s="102"/>
      <c r="T77" s="128"/>
      <c r="U77" s="242" t="s">
        <v>110</v>
      </c>
      <c r="V77" s="149" t="s">
        <v>17</v>
      </c>
      <c r="W77" s="229">
        <v>100</v>
      </c>
      <c r="X77" s="229">
        <v>100</v>
      </c>
      <c r="Y77" s="229">
        <v>100</v>
      </c>
      <c r="Z77" s="229">
        <v>100</v>
      </c>
      <c r="AA77" s="229">
        <v>100</v>
      </c>
      <c r="AB77" s="229">
        <v>100</v>
      </c>
      <c r="AC77" s="178">
        <v>2025</v>
      </c>
      <c r="AD77" s="12"/>
      <c r="AE77" s="48"/>
    </row>
    <row r="78" spans="1:31" s="43" customFormat="1" ht="63">
      <c r="A78" s="86"/>
      <c r="B78" s="86"/>
      <c r="C78" s="87"/>
      <c r="D78" s="90"/>
      <c r="E78" s="90"/>
      <c r="F78" s="90"/>
      <c r="G78" s="90"/>
      <c r="H78" s="90"/>
      <c r="I78" s="91"/>
      <c r="J78" s="91"/>
      <c r="K78" s="91"/>
      <c r="L78" s="91"/>
      <c r="M78" s="97"/>
      <c r="N78" s="91"/>
      <c r="O78" s="91"/>
      <c r="P78" s="91"/>
      <c r="Q78" s="91"/>
      <c r="R78" s="93"/>
      <c r="S78" s="102"/>
      <c r="T78" s="128"/>
      <c r="U78" s="257" t="s">
        <v>125</v>
      </c>
      <c r="V78" s="149" t="s">
        <v>17</v>
      </c>
      <c r="W78" s="229">
        <v>100</v>
      </c>
      <c r="X78" s="229">
        <v>100</v>
      </c>
      <c r="Y78" s="229">
        <v>100</v>
      </c>
      <c r="Z78" s="229">
        <v>100</v>
      </c>
      <c r="AA78" s="229">
        <v>100</v>
      </c>
      <c r="AB78" s="229">
        <v>100</v>
      </c>
      <c r="AC78" s="178">
        <v>2025</v>
      </c>
      <c r="AD78" s="12"/>
      <c r="AE78" s="48"/>
    </row>
    <row r="79" spans="1:31" s="43" customFormat="1" ht="31.5">
      <c r="A79" s="86"/>
      <c r="B79" s="86"/>
      <c r="C79" s="87"/>
      <c r="D79" s="90"/>
      <c r="E79" s="90"/>
      <c r="F79" s="90"/>
      <c r="G79" s="90"/>
      <c r="H79" s="90"/>
      <c r="I79" s="91"/>
      <c r="J79" s="91"/>
      <c r="K79" s="91"/>
      <c r="L79" s="91"/>
      <c r="M79" s="91"/>
      <c r="N79" s="91"/>
      <c r="O79" s="91"/>
      <c r="P79" s="92"/>
      <c r="Q79" s="93"/>
      <c r="R79" s="93"/>
      <c r="S79" s="93"/>
      <c r="T79" s="102"/>
      <c r="U79" s="253" t="s">
        <v>209</v>
      </c>
      <c r="V79" s="73" t="s">
        <v>29</v>
      </c>
      <c r="W79" s="185">
        <v>1</v>
      </c>
      <c r="X79" s="185">
        <v>1</v>
      </c>
      <c r="Y79" s="185">
        <v>1</v>
      </c>
      <c r="Z79" s="185">
        <v>1</v>
      </c>
      <c r="AA79" s="185">
        <v>1</v>
      </c>
      <c r="AB79" s="185">
        <v>1</v>
      </c>
      <c r="AC79" s="178">
        <v>2025</v>
      </c>
      <c r="AD79" s="12"/>
      <c r="AE79" s="48"/>
    </row>
    <row r="80" spans="1:31" s="43" customFormat="1" ht="31.5">
      <c r="A80" s="86">
        <v>6</v>
      </c>
      <c r="B80" s="86">
        <v>7</v>
      </c>
      <c r="C80" s="87">
        <v>5</v>
      </c>
      <c r="D80" s="90">
        <v>0</v>
      </c>
      <c r="E80" s="90">
        <v>7</v>
      </c>
      <c r="F80" s="90">
        <v>0</v>
      </c>
      <c r="G80" s="90">
        <v>2</v>
      </c>
      <c r="H80" s="90">
        <v>0</v>
      </c>
      <c r="I80" s="91">
        <v>1</v>
      </c>
      <c r="J80" s="91">
        <v>2</v>
      </c>
      <c r="K80" s="91">
        <v>0</v>
      </c>
      <c r="L80" s="91">
        <v>2</v>
      </c>
      <c r="M80" s="97" t="s">
        <v>25</v>
      </c>
      <c r="N80" s="91">
        <v>0</v>
      </c>
      <c r="O80" s="91">
        <v>2</v>
      </c>
      <c r="P80" s="91">
        <v>5</v>
      </c>
      <c r="Q80" s="91">
        <v>0</v>
      </c>
      <c r="R80" s="93"/>
      <c r="S80" s="93"/>
      <c r="T80" s="93"/>
      <c r="U80" s="248" t="s">
        <v>154</v>
      </c>
      <c r="V80" s="78" t="s">
        <v>10</v>
      </c>
      <c r="W80" s="155">
        <v>5483.3</v>
      </c>
      <c r="X80" s="155">
        <v>5483.3</v>
      </c>
      <c r="Y80" s="155">
        <v>5483.3</v>
      </c>
      <c r="Z80" s="155">
        <v>5483.3</v>
      </c>
      <c r="AA80" s="155">
        <v>5483.3</v>
      </c>
      <c r="AB80" s="155">
        <f>SUM(W80:AA80)</f>
        <v>27416.5</v>
      </c>
      <c r="AC80" s="178">
        <v>2025</v>
      </c>
      <c r="AD80" s="12"/>
      <c r="AE80" s="48"/>
    </row>
    <row r="81" spans="1:30" s="43" customFormat="1" ht="31.5">
      <c r="A81" s="86"/>
      <c r="B81" s="86"/>
      <c r="C81" s="87"/>
      <c r="D81" s="90"/>
      <c r="E81" s="90"/>
      <c r="F81" s="90"/>
      <c r="G81" s="90"/>
      <c r="H81" s="90"/>
      <c r="I81" s="91"/>
      <c r="J81" s="91"/>
      <c r="K81" s="91"/>
      <c r="L81" s="91"/>
      <c r="M81" s="97"/>
      <c r="N81" s="91"/>
      <c r="O81" s="91"/>
      <c r="P81" s="91"/>
      <c r="Q81" s="91"/>
      <c r="R81" s="93"/>
      <c r="S81" s="93"/>
      <c r="T81" s="93"/>
      <c r="U81" s="245" t="s">
        <v>122</v>
      </c>
      <c r="V81" s="80" t="s">
        <v>23</v>
      </c>
      <c r="W81" s="156">
        <v>24</v>
      </c>
      <c r="X81" s="156">
        <v>24</v>
      </c>
      <c r="Y81" s="156">
        <v>24</v>
      </c>
      <c r="Z81" s="156">
        <v>24</v>
      </c>
      <c r="AA81" s="156">
        <v>24</v>
      </c>
      <c r="AB81" s="156">
        <v>24</v>
      </c>
      <c r="AC81" s="178">
        <v>2025</v>
      </c>
      <c r="AD81" s="13"/>
    </row>
    <row r="82" spans="1:30" s="43" customFormat="1" ht="31.5">
      <c r="A82" s="86"/>
      <c r="B82" s="86"/>
      <c r="C82" s="87"/>
      <c r="D82" s="90"/>
      <c r="E82" s="90"/>
      <c r="F82" s="90"/>
      <c r="G82" s="90"/>
      <c r="H82" s="90"/>
      <c r="I82" s="91"/>
      <c r="J82" s="91"/>
      <c r="K82" s="91"/>
      <c r="L82" s="91"/>
      <c r="M82" s="97"/>
      <c r="N82" s="91"/>
      <c r="O82" s="91"/>
      <c r="P82" s="109"/>
      <c r="Q82" s="109"/>
      <c r="R82" s="110"/>
      <c r="S82" s="110"/>
      <c r="T82" s="110"/>
      <c r="U82" s="245" t="s">
        <v>123</v>
      </c>
      <c r="V82" s="80" t="s">
        <v>17</v>
      </c>
      <c r="W82" s="220">
        <v>27</v>
      </c>
      <c r="X82" s="220">
        <v>27</v>
      </c>
      <c r="Y82" s="220">
        <v>27</v>
      </c>
      <c r="Z82" s="220">
        <v>27</v>
      </c>
      <c r="AA82" s="220">
        <v>27</v>
      </c>
      <c r="AB82" s="220">
        <v>27</v>
      </c>
      <c r="AC82" s="178">
        <v>2025</v>
      </c>
      <c r="AD82" s="13"/>
    </row>
    <row r="83" spans="1:30" s="43" customFormat="1" ht="31.5">
      <c r="A83" s="86">
        <v>6</v>
      </c>
      <c r="B83" s="86">
        <v>7</v>
      </c>
      <c r="C83" s="87">
        <v>5</v>
      </c>
      <c r="D83" s="90"/>
      <c r="E83" s="90"/>
      <c r="F83" s="90"/>
      <c r="G83" s="90"/>
      <c r="H83" s="90"/>
      <c r="I83" s="91"/>
      <c r="J83" s="91"/>
      <c r="K83" s="91"/>
      <c r="L83" s="91"/>
      <c r="M83" s="91"/>
      <c r="N83" s="91"/>
      <c r="O83" s="91"/>
      <c r="P83" s="92"/>
      <c r="Q83" s="93"/>
      <c r="R83" s="93"/>
      <c r="S83" s="93"/>
      <c r="T83" s="93"/>
      <c r="U83" s="251" t="s">
        <v>58</v>
      </c>
      <c r="V83" s="76" t="s">
        <v>10</v>
      </c>
      <c r="W83" s="186">
        <v>0</v>
      </c>
      <c r="X83" s="186">
        <v>0</v>
      </c>
      <c r="Y83" s="186">
        <v>0</v>
      </c>
      <c r="Z83" s="186">
        <v>0</v>
      </c>
      <c r="AA83" s="186">
        <v>0</v>
      </c>
      <c r="AB83" s="186">
        <v>0</v>
      </c>
      <c r="AC83" s="178">
        <v>2025</v>
      </c>
      <c r="AD83" s="13"/>
    </row>
    <row r="84" spans="1:30" s="43" customFormat="1" ht="31.5">
      <c r="A84" s="86"/>
      <c r="B84" s="86"/>
      <c r="C84" s="87"/>
      <c r="D84" s="90"/>
      <c r="E84" s="90"/>
      <c r="F84" s="90"/>
      <c r="G84" s="90"/>
      <c r="H84" s="90"/>
      <c r="I84" s="91"/>
      <c r="J84" s="91"/>
      <c r="K84" s="91"/>
      <c r="L84" s="91"/>
      <c r="M84" s="91"/>
      <c r="N84" s="91"/>
      <c r="O84" s="91"/>
      <c r="P84" s="92"/>
      <c r="Q84" s="93"/>
      <c r="R84" s="93"/>
      <c r="S84" s="93"/>
      <c r="T84" s="93"/>
      <c r="U84" s="245" t="s">
        <v>35</v>
      </c>
      <c r="V84" s="67" t="s">
        <v>17</v>
      </c>
      <c r="W84" s="188">
        <v>99.8</v>
      </c>
      <c r="X84" s="188">
        <v>99.8</v>
      </c>
      <c r="Y84" s="188">
        <v>99.8</v>
      </c>
      <c r="Z84" s="188">
        <v>99.8</v>
      </c>
      <c r="AA84" s="188">
        <v>99.8</v>
      </c>
      <c r="AB84" s="189">
        <v>99.8</v>
      </c>
      <c r="AC84" s="178">
        <v>2025</v>
      </c>
      <c r="AD84" s="13"/>
    </row>
    <row r="85" spans="1:30" s="43" customFormat="1" ht="31.5">
      <c r="A85" s="86"/>
      <c r="B85" s="86"/>
      <c r="C85" s="87"/>
      <c r="D85" s="90"/>
      <c r="E85" s="90"/>
      <c r="F85" s="90"/>
      <c r="G85" s="90"/>
      <c r="H85" s="90"/>
      <c r="I85" s="91"/>
      <c r="J85" s="91"/>
      <c r="K85" s="91"/>
      <c r="L85" s="91"/>
      <c r="M85" s="91"/>
      <c r="N85" s="91"/>
      <c r="O85" s="91"/>
      <c r="P85" s="92"/>
      <c r="Q85" s="93"/>
      <c r="R85" s="93"/>
      <c r="S85" s="93"/>
      <c r="T85" s="93"/>
      <c r="U85" s="245" t="s">
        <v>36</v>
      </c>
      <c r="V85" s="67" t="s">
        <v>17</v>
      </c>
      <c r="W85" s="160">
        <v>10.5</v>
      </c>
      <c r="X85" s="160">
        <v>10.5</v>
      </c>
      <c r="Y85" s="160">
        <v>10.5</v>
      </c>
      <c r="Z85" s="160">
        <v>10.5</v>
      </c>
      <c r="AA85" s="160">
        <v>10.5</v>
      </c>
      <c r="AB85" s="190">
        <v>10.5</v>
      </c>
      <c r="AC85" s="178">
        <v>2025</v>
      </c>
      <c r="AD85" s="13"/>
    </row>
    <row r="86" spans="1:30" s="43" customFormat="1" ht="31.5">
      <c r="A86" s="86"/>
      <c r="B86" s="86"/>
      <c r="C86" s="87"/>
      <c r="D86" s="90"/>
      <c r="E86" s="90"/>
      <c r="F86" s="90"/>
      <c r="G86" s="90"/>
      <c r="H86" s="90"/>
      <c r="I86" s="91"/>
      <c r="J86" s="91"/>
      <c r="K86" s="91"/>
      <c r="L86" s="91"/>
      <c r="M86" s="91"/>
      <c r="N86" s="91"/>
      <c r="O86" s="91"/>
      <c r="P86" s="92"/>
      <c r="Q86" s="93"/>
      <c r="R86" s="93"/>
      <c r="S86" s="93"/>
      <c r="T86" s="93"/>
      <c r="U86" s="245" t="s">
        <v>37</v>
      </c>
      <c r="V86" s="67" t="s">
        <v>17</v>
      </c>
      <c r="W86" s="219">
        <v>96</v>
      </c>
      <c r="X86" s="219">
        <v>97</v>
      </c>
      <c r="Y86" s="219">
        <v>98</v>
      </c>
      <c r="Z86" s="219">
        <v>99</v>
      </c>
      <c r="AA86" s="219">
        <v>99</v>
      </c>
      <c r="AB86" s="190">
        <v>99</v>
      </c>
      <c r="AC86" s="178">
        <v>2025</v>
      </c>
      <c r="AD86" s="13"/>
    </row>
    <row r="87" spans="1:30" s="43" customFormat="1" ht="31.5">
      <c r="A87" s="86"/>
      <c r="B87" s="86"/>
      <c r="C87" s="87"/>
      <c r="D87" s="90"/>
      <c r="E87" s="90"/>
      <c r="F87" s="90"/>
      <c r="G87" s="90"/>
      <c r="H87" s="90"/>
      <c r="I87" s="91"/>
      <c r="J87" s="91"/>
      <c r="K87" s="91"/>
      <c r="L87" s="91"/>
      <c r="M87" s="91"/>
      <c r="N87" s="91"/>
      <c r="O87" s="91"/>
      <c r="P87" s="92"/>
      <c r="Q87" s="93"/>
      <c r="R87" s="93"/>
      <c r="S87" s="93"/>
      <c r="T87" s="93"/>
      <c r="U87" s="245" t="s">
        <v>38</v>
      </c>
      <c r="V87" s="67" t="s">
        <v>17</v>
      </c>
      <c r="W87" s="220">
        <v>3.5</v>
      </c>
      <c r="X87" s="221">
        <v>3.5</v>
      </c>
      <c r="Y87" s="221">
        <v>3.5</v>
      </c>
      <c r="Z87" s="221">
        <v>3.5</v>
      </c>
      <c r="AA87" s="221">
        <v>4</v>
      </c>
      <c r="AB87" s="221">
        <v>4</v>
      </c>
      <c r="AC87" s="178">
        <v>2025</v>
      </c>
      <c r="AD87" s="13"/>
    </row>
    <row r="88" spans="1:30" s="43" customFormat="1" ht="47.25">
      <c r="A88" s="86"/>
      <c r="B88" s="86"/>
      <c r="C88" s="87"/>
      <c r="D88" s="90"/>
      <c r="E88" s="90"/>
      <c r="F88" s="90"/>
      <c r="G88" s="90"/>
      <c r="H88" s="90"/>
      <c r="I88" s="91"/>
      <c r="J88" s="91"/>
      <c r="K88" s="91"/>
      <c r="L88" s="91"/>
      <c r="M88" s="91"/>
      <c r="N88" s="91"/>
      <c r="O88" s="91"/>
      <c r="P88" s="92"/>
      <c r="Q88" s="93"/>
      <c r="R88" s="93"/>
      <c r="S88" s="93"/>
      <c r="T88" s="93"/>
      <c r="U88" s="245" t="s">
        <v>96</v>
      </c>
      <c r="V88" s="67" t="s">
        <v>17</v>
      </c>
      <c r="W88" s="220">
        <v>38</v>
      </c>
      <c r="X88" s="221">
        <v>38</v>
      </c>
      <c r="Y88" s="221">
        <v>38</v>
      </c>
      <c r="Z88" s="221">
        <v>38</v>
      </c>
      <c r="AA88" s="221">
        <v>38</v>
      </c>
      <c r="AB88" s="221">
        <v>38</v>
      </c>
      <c r="AC88" s="178">
        <v>2025</v>
      </c>
      <c r="AD88" s="13"/>
    </row>
    <row r="89" spans="1:30" s="43" customFormat="1" ht="47.25">
      <c r="A89" s="86">
        <v>6</v>
      </c>
      <c r="B89" s="86">
        <v>7</v>
      </c>
      <c r="C89" s="87">
        <v>5</v>
      </c>
      <c r="D89" s="90"/>
      <c r="E89" s="90"/>
      <c r="F89" s="90"/>
      <c r="G89" s="90"/>
      <c r="H89" s="90"/>
      <c r="I89" s="91"/>
      <c r="J89" s="91"/>
      <c r="K89" s="91"/>
      <c r="L89" s="91"/>
      <c r="M89" s="91"/>
      <c r="N89" s="91"/>
      <c r="O89" s="91"/>
      <c r="P89" s="92"/>
      <c r="Q89" s="93"/>
      <c r="R89" s="93"/>
      <c r="S89" s="93"/>
      <c r="T89" s="93"/>
      <c r="U89" s="245" t="s">
        <v>99</v>
      </c>
      <c r="V89" s="73" t="s">
        <v>29</v>
      </c>
      <c r="W89" s="185">
        <v>1</v>
      </c>
      <c r="X89" s="185">
        <v>1</v>
      </c>
      <c r="Y89" s="185">
        <v>1</v>
      </c>
      <c r="Z89" s="185">
        <v>1</v>
      </c>
      <c r="AA89" s="185">
        <v>1</v>
      </c>
      <c r="AB89" s="185">
        <v>1</v>
      </c>
      <c r="AC89" s="178">
        <v>2025</v>
      </c>
      <c r="AD89" s="13"/>
    </row>
    <row r="90" spans="1:30" s="43" customFormat="1" ht="47.25">
      <c r="A90" s="86">
        <v>6</v>
      </c>
      <c r="B90" s="86">
        <v>7</v>
      </c>
      <c r="C90" s="87">
        <v>5</v>
      </c>
      <c r="D90" s="90"/>
      <c r="E90" s="90"/>
      <c r="F90" s="90"/>
      <c r="G90" s="90"/>
      <c r="H90" s="90"/>
      <c r="I90" s="91"/>
      <c r="J90" s="91"/>
      <c r="K90" s="91"/>
      <c r="L90" s="91"/>
      <c r="M90" s="91"/>
      <c r="N90" s="91"/>
      <c r="O90" s="91"/>
      <c r="P90" s="92"/>
      <c r="Q90" s="93"/>
      <c r="R90" s="93"/>
      <c r="S90" s="93"/>
      <c r="T90" s="93"/>
      <c r="U90" s="245" t="s">
        <v>175</v>
      </c>
      <c r="V90" s="73" t="s">
        <v>29</v>
      </c>
      <c r="W90" s="185">
        <v>1</v>
      </c>
      <c r="X90" s="185">
        <v>1</v>
      </c>
      <c r="Y90" s="185">
        <v>1</v>
      </c>
      <c r="Z90" s="185">
        <v>1</v>
      </c>
      <c r="AA90" s="185">
        <v>1</v>
      </c>
      <c r="AB90" s="185">
        <v>1</v>
      </c>
      <c r="AC90" s="178">
        <v>2025</v>
      </c>
      <c r="AD90" s="13"/>
    </row>
    <row r="91" spans="1:30" s="43" customFormat="1" ht="47.25">
      <c r="A91" s="86"/>
      <c r="B91" s="86"/>
      <c r="C91" s="87"/>
      <c r="D91" s="90"/>
      <c r="E91" s="90"/>
      <c r="F91" s="90"/>
      <c r="G91" s="90"/>
      <c r="H91" s="90"/>
      <c r="I91" s="91"/>
      <c r="J91" s="91"/>
      <c r="K91" s="91"/>
      <c r="L91" s="91"/>
      <c r="M91" s="91"/>
      <c r="N91" s="91"/>
      <c r="O91" s="91"/>
      <c r="P91" s="92"/>
      <c r="Q91" s="93"/>
      <c r="R91" s="93"/>
      <c r="S91" s="93"/>
      <c r="T91" s="102"/>
      <c r="U91" s="258" t="s">
        <v>59</v>
      </c>
      <c r="V91" s="69" t="s">
        <v>10</v>
      </c>
      <c r="W91" s="181">
        <f aca="true" t="shared" si="7" ref="W91:AB91">W94+W96+W98</f>
        <v>46011.9</v>
      </c>
      <c r="X91" s="181">
        <f t="shared" si="7"/>
        <v>47856.8</v>
      </c>
      <c r="Y91" s="181">
        <f t="shared" si="7"/>
        <v>47487.3</v>
      </c>
      <c r="Z91" s="181">
        <f t="shared" si="7"/>
        <v>47487.3</v>
      </c>
      <c r="AA91" s="181">
        <f t="shared" si="7"/>
        <v>47487.3</v>
      </c>
      <c r="AB91" s="181">
        <f t="shared" si="7"/>
        <v>236330.60000000003</v>
      </c>
      <c r="AC91" s="178">
        <v>2025</v>
      </c>
      <c r="AD91" s="13"/>
    </row>
    <row r="92" spans="1:30" s="43" customFormat="1" ht="47.25">
      <c r="A92" s="86"/>
      <c r="B92" s="86"/>
      <c r="C92" s="87"/>
      <c r="D92" s="90"/>
      <c r="E92" s="90"/>
      <c r="F92" s="90"/>
      <c r="G92" s="90"/>
      <c r="H92" s="90"/>
      <c r="I92" s="91"/>
      <c r="J92" s="91"/>
      <c r="K92" s="91"/>
      <c r="L92" s="91"/>
      <c r="M92" s="91"/>
      <c r="N92" s="91"/>
      <c r="O92" s="91"/>
      <c r="P92" s="92"/>
      <c r="Q92" s="93"/>
      <c r="R92" s="93"/>
      <c r="S92" s="93"/>
      <c r="T92" s="102"/>
      <c r="U92" s="259" t="s">
        <v>102</v>
      </c>
      <c r="V92" s="73" t="s">
        <v>17</v>
      </c>
      <c r="W92" s="157">
        <v>100</v>
      </c>
      <c r="X92" s="157">
        <v>100</v>
      </c>
      <c r="Y92" s="157">
        <v>100</v>
      </c>
      <c r="Z92" s="157">
        <v>100</v>
      </c>
      <c r="AA92" s="157">
        <v>100</v>
      </c>
      <c r="AB92" s="157">
        <v>100</v>
      </c>
      <c r="AC92" s="178">
        <v>2025</v>
      </c>
      <c r="AD92" s="13"/>
    </row>
    <row r="93" spans="1:30" s="43" customFormat="1" ht="47.25">
      <c r="A93" s="86"/>
      <c r="B93" s="86"/>
      <c r="C93" s="87"/>
      <c r="D93" s="90"/>
      <c r="E93" s="90"/>
      <c r="F93" s="90"/>
      <c r="G93" s="90"/>
      <c r="H93" s="90"/>
      <c r="I93" s="91"/>
      <c r="J93" s="91"/>
      <c r="K93" s="91"/>
      <c r="L93" s="91"/>
      <c r="M93" s="91"/>
      <c r="N93" s="91"/>
      <c r="O93" s="91"/>
      <c r="P93" s="92"/>
      <c r="Q93" s="93"/>
      <c r="R93" s="93"/>
      <c r="S93" s="93"/>
      <c r="T93" s="102"/>
      <c r="U93" s="259" t="s">
        <v>100</v>
      </c>
      <c r="V93" s="80" t="s">
        <v>17</v>
      </c>
      <c r="W93" s="157">
        <v>11</v>
      </c>
      <c r="X93" s="157">
        <v>11</v>
      </c>
      <c r="Y93" s="157">
        <v>11</v>
      </c>
      <c r="Z93" s="157">
        <v>11</v>
      </c>
      <c r="AA93" s="157">
        <v>11</v>
      </c>
      <c r="AB93" s="157">
        <v>11</v>
      </c>
      <c r="AC93" s="178">
        <v>2025</v>
      </c>
      <c r="AD93" s="13"/>
    </row>
    <row r="94" spans="1:35" s="43" customFormat="1" ht="47.25">
      <c r="A94" s="86">
        <v>6</v>
      </c>
      <c r="B94" s="86">
        <v>7</v>
      </c>
      <c r="C94" s="87">
        <v>5</v>
      </c>
      <c r="D94" s="90">
        <v>0</v>
      </c>
      <c r="E94" s="90">
        <v>7</v>
      </c>
      <c r="F94" s="90">
        <v>0</v>
      </c>
      <c r="G94" s="90">
        <v>2</v>
      </c>
      <c r="H94" s="90">
        <v>0</v>
      </c>
      <c r="I94" s="55">
        <v>1</v>
      </c>
      <c r="J94" s="55">
        <v>2</v>
      </c>
      <c r="K94" s="55">
        <v>0</v>
      </c>
      <c r="L94" s="55">
        <v>4</v>
      </c>
      <c r="M94" s="55" t="s">
        <v>103</v>
      </c>
      <c r="N94" s="55">
        <v>3</v>
      </c>
      <c r="O94" s="55">
        <v>0</v>
      </c>
      <c r="P94" s="55">
        <v>4</v>
      </c>
      <c r="Q94" s="55">
        <v>0</v>
      </c>
      <c r="R94" s="93"/>
      <c r="S94" s="93"/>
      <c r="T94" s="93"/>
      <c r="U94" s="248" t="s">
        <v>111</v>
      </c>
      <c r="V94" s="81" t="s">
        <v>10</v>
      </c>
      <c r="W94" s="56">
        <v>41695.9</v>
      </c>
      <c r="X94" s="56">
        <v>43540.8</v>
      </c>
      <c r="Y94" s="56">
        <v>43171.3</v>
      </c>
      <c r="Z94" s="56">
        <v>43171.3</v>
      </c>
      <c r="AA94" s="56">
        <v>43171.3</v>
      </c>
      <c r="AB94" s="56">
        <f>W94+X94+Y94+Z94+AA94</f>
        <v>214750.60000000003</v>
      </c>
      <c r="AC94" s="178">
        <v>2025</v>
      </c>
      <c r="AD94" s="232"/>
      <c r="AE94" s="234"/>
      <c r="AF94" s="234"/>
      <c r="AG94" s="48"/>
      <c r="AH94" s="48"/>
      <c r="AI94" s="48"/>
    </row>
    <row r="95" spans="1:33" s="47" customFormat="1" ht="47.25">
      <c r="A95" s="197"/>
      <c r="B95" s="197"/>
      <c r="C95" s="198"/>
      <c r="D95" s="98"/>
      <c r="E95" s="98"/>
      <c r="F95" s="98"/>
      <c r="G95" s="98"/>
      <c r="H95" s="98"/>
      <c r="I95" s="99"/>
      <c r="J95" s="99"/>
      <c r="K95" s="99"/>
      <c r="L95" s="99"/>
      <c r="M95" s="99"/>
      <c r="N95" s="99"/>
      <c r="O95" s="99"/>
      <c r="P95" s="99"/>
      <c r="Q95" s="99"/>
      <c r="R95" s="101"/>
      <c r="S95" s="101"/>
      <c r="T95" s="101"/>
      <c r="U95" s="253" t="s">
        <v>208</v>
      </c>
      <c r="V95" s="80" t="s">
        <v>17</v>
      </c>
      <c r="W95" s="157">
        <v>100</v>
      </c>
      <c r="X95" s="157">
        <v>100</v>
      </c>
      <c r="Y95" s="157">
        <v>100</v>
      </c>
      <c r="Z95" s="157">
        <v>100</v>
      </c>
      <c r="AA95" s="157">
        <v>100</v>
      </c>
      <c r="AB95" s="157">
        <v>100</v>
      </c>
      <c r="AC95" s="178">
        <v>2025</v>
      </c>
      <c r="AD95" s="232"/>
      <c r="AE95" s="235"/>
      <c r="AF95" s="235"/>
      <c r="AG95" s="235"/>
    </row>
    <row r="96" spans="1:40" s="43" customFormat="1" ht="32.25" customHeight="1">
      <c r="A96" s="86">
        <v>6</v>
      </c>
      <c r="B96" s="86">
        <v>7</v>
      </c>
      <c r="C96" s="87">
        <v>5</v>
      </c>
      <c r="D96" s="90">
        <v>0</v>
      </c>
      <c r="E96" s="90">
        <v>7</v>
      </c>
      <c r="F96" s="90">
        <v>0</v>
      </c>
      <c r="G96" s="90">
        <v>2</v>
      </c>
      <c r="H96" s="90">
        <v>0</v>
      </c>
      <c r="I96" s="91">
        <v>1</v>
      </c>
      <c r="J96" s="91">
        <v>2</v>
      </c>
      <c r="K96" s="91">
        <v>0</v>
      </c>
      <c r="L96" s="91">
        <v>4</v>
      </c>
      <c r="M96" s="91">
        <v>2</v>
      </c>
      <c r="N96" s="91">
        <v>0</v>
      </c>
      <c r="O96" s="91">
        <v>0</v>
      </c>
      <c r="P96" s="91">
        <v>2</v>
      </c>
      <c r="Q96" s="91">
        <v>0</v>
      </c>
      <c r="R96" s="91"/>
      <c r="S96" s="91"/>
      <c r="T96" s="91"/>
      <c r="U96" s="260" t="s">
        <v>142</v>
      </c>
      <c r="V96" s="73" t="s">
        <v>10</v>
      </c>
      <c r="W96" s="155">
        <v>3464.6</v>
      </c>
      <c r="X96" s="155">
        <v>3464.6</v>
      </c>
      <c r="Y96" s="155">
        <v>3464.6</v>
      </c>
      <c r="Z96" s="155">
        <v>3464.6</v>
      </c>
      <c r="AA96" s="155">
        <v>3464.6</v>
      </c>
      <c r="AB96" s="165">
        <f>W96+X96+Y96+Z96+AA96</f>
        <v>17323</v>
      </c>
      <c r="AC96" s="178">
        <v>2025</v>
      </c>
      <c r="AD96" s="293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</row>
    <row r="97" spans="1:30" s="43" customFormat="1" ht="31.5">
      <c r="A97" s="86"/>
      <c r="B97" s="86"/>
      <c r="C97" s="87"/>
      <c r="D97" s="90"/>
      <c r="E97" s="90"/>
      <c r="F97" s="90"/>
      <c r="G97" s="90"/>
      <c r="H97" s="90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247" t="s">
        <v>113</v>
      </c>
      <c r="V97" s="73" t="s">
        <v>24</v>
      </c>
      <c r="W97" s="157">
        <v>895</v>
      </c>
      <c r="X97" s="157">
        <v>890</v>
      </c>
      <c r="Y97" s="157">
        <v>890</v>
      </c>
      <c r="Z97" s="157">
        <v>890</v>
      </c>
      <c r="AA97" s="157">
        <v>890</v>
      </c>
      <c r="AB97" s="157">
        <v>890</v>
      </c>
      <c r="AC97" s="178">
        <v>2025</v>
      </c>
      <c r="AD97" s="13"/>
    </row>
    <row r="98" spans="1:30" s="43" customFormat="1" ht="31.5">
      <c r="A98" s="86">
        <v>6</v>
      </c>
      <c r="B98" s="86">
        <v>7</v>
      </c>
      <c r="C98" s="87">
        <v>5</v>
      </c>
      <c r="D98" s="90">
        <v>0</v>
      </c>
      <c r="E98" s="90">
        <v>7</v>
      </c>
      <c r="F98" s="90">
        <v>0</v>
      </c>
      <c r="G98" s="90">
        <v>2</v>
      </c>
      <c r="H98" s="90">
        <v>0</v>
      </c>
      <c r="I98" s="91">
        <v>1</v>
      </c>
      <c r="J98" s="91">
        <v>2</v>
      </c>
      <c r="K98" s="91">
        <v>0</v>
      </c>
      <c r="L98" s="91">
        <v>4</v>
      </c>
      <c r="M98" s="91">
        <v>2</v>
      </c>
      <c r="N98" s="91">
        <v>0</v>
      </c>
      <c r="O98" s="91">
        <v>0</v>
      </c>
      <c r="P98" s="91">
        <v>3</v>
      </c>
      <c r="Q98" s="91">
        <v>0</v>
      </c>
      <c r="R98" s="91"/>
      <c r="S98" s="91"/>
      <c r="T98" s="91"/>
      <c r="U98" s="260" t="s">
        <v>114</v>
      </c>
      <c r="V98" s="73" t="s">
        <v>10</v>
      </c>
      <c r="W98" s="155">
        <v>851.4</v>
      </c>
      <c r="X98" s="155">
        <v>851.4</v>
      </c>
      <c r="Y98" s="155">
        <v>851.4</v>
      </c>
      <c r="Z98" s="155">
        <v>851.4</v>
      </c>
      <c r="AA98" s="155">
        <v>851.4</v>
      </c>
      <c r="AB98" s="165">
        <f>W98+X98+Y98+Z98+AA98</f>
        <v>4257</v>
      </c>
      <c r="AC98" s="178">
        <v>2025</v>
      </c>
      <c r="AD98" s="13"/>
    </row>
    <row r="99" spans="1:38" s="43" customFormat="1" ht="32.25" customHeight="1">
      <c r="A99" s="86"/>
      <c r="B99" s="86"/>
      <c r="C99" s="87"/>
      <c r="D99" s="90"/>
      <c r="E99" s="90"/>
      <c r="F99" s="90"/>
      <c r="G99" s="90"/>
      <c r="H99" s="90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247" t="s">
        <v>112</v>
      </c>
      <c r="V99" s="73" t="s">
        <v>24</v>
      </c>
      <c r="W99" s="156">
        <v>75</v>
      </c>
      <c r="X99" s="156">
        <v>75</v>
      </c>
      <c r="Y99" s="156">
        <v>75</v>
      </c>
      <c r="Z99" s="156">
        <v>75</v>
      </c>
      <c r="AA99" s="156">
        <v>75</v>
      </c>
      <c r="AB99" s="156">
        <v>75</v>
      </c>
      <c r="AC99" s="178">
        <v>2025</v>
      </c>
      <c r="AD99" s="293"/>
      <c r="AE99" s="299"/>
      <c r="AF99" s="299"/>
      <c r="AG99" s="299"/>
      <c r="AH99" s="299"/>
      <c r="AI99" s="299"/>
      <c r="AJ99" s="299"/>
      <c r="AK99" s="299"/>
      <c r="AL99" s="299"/>
    </row>
    <row r="100" spans="1:30" s="43" customFormat="1" ht="31.5">
      <c r="A100" s="87"/>
      <c r="B100" s="87"/>
      <c r="C100" s="87"/>
      <c r="D100" s="90"/>
      <c r="E100" s="90"/>
      <c r="F100" s="90"/>
      <c r="G100" s="90"/>
      <c r="H100" s="90"/>
      <c r="I100" s="55"/>
      <c r="J100" s="55"/>
      <c r="K100" s="55"/>
      <c r="L100" s="55"/>
      <c r="M100" s="55"/>
      <c r="N100" s="55"/>
      <c r="O100" s="55"/>
      <c r="P100" s="104"/>
      <c r="Q100" s="103"/>
      <c r="R100" s="103"/>
      <c r="S100" s="103"/>
      <c r="T100" s="107"/>
      <c r="U100" s="258" t="s">
        <v>97</v>
      </c>
      <c r="V100" s="69" t="s">
        <v>10</v>
      </c>
      <c r="W100" s="181">
        <f aca="true" t="shared" si="8" ref="W100:AB100">W102+W105</f>
        <v>480</v>
      </c>
      <c r="X100" s="181">
        <f t="shared" si="8"/>
        <v>480</v>
      </c>
      <c r="Y100" s="181">
        <f t="shared" si="8"/>
        <v>480</v>
      </c>
      <c r="Z100" s="181">
        <f t="shared" si="8"/>
        <v>480</v>
      </c>
      <c r="AA100" s="181">
        <f t="shared" si="8"/>
        <v>480</v>
      </c>
      <c r="AB100" s="181">
        <f t="shared" si="8"/>
        <v>2400</v>
      </c>
      <c r="AC100" s="178">
        <v>2025</v>
      </c>
      <c r="AD100" s="13"/>
    </row>
    <row r="101" spans="1:30" s="43" customFormat="1" ht="31.5">
      <c r="A101" s="87"/>
      <c r="B101" s="87"/>
      <c r="C101" s="87"/>
      <c r="D101" s="90"/>
      <c r="E101" s="90"/>
      <c r="F101" s="90"/>
      <c r="G101" s="90"/>
      <c r="H101" s="90"/>
      <c r="I101" s="55"/>
      <c r="J101" s="55"/>
      <c r="K101" s="55"/>
      <c r="L101" s="55"/>
      <c r="M101" s="55"/>
      <c r="N101" s="55"/>
      <c r="O101" s="55"/>
      <c r="P101" s="104"/>
      <c r="Q101" s="103"/>
      <c r="R101" s="103"/>
      <c r="S101" s="103"/>
      <c r="T101" s="107"/>
      <c r="U101" s="261" t="s">
        <v>98</v>
      </c>
      <c r="V101" s="80" t="s">
        <v>17</v>
      </c>
      <c r="W101" s="157">
        <v>10</v>
      </c>
      <c r="X101" s="157">
        <v>10</v>
      </c>
      <c r="Y101" s="157">
        <v>10</v>
      </c>
      <c r="Z101" s="157">
        <v>10</v>
      </c>
      <c r="AA101" s="157">
        <v>10</v>
      </c>
      <c r="AB101" s="157">
        <v>10</v>
      </c>
      <c r="AC101" s="178">
        <v>2025</v>
      </c>
      <c r="AD101" s="13"/>
    </row>
    <row r="102" spans="1:31" s="43" customFormat="1" ht="31.5">
      <c r="A102" s="87">
        <v>6</v>
      </c>
      <c r="B102" s="87">
        <v>7</v>
      </c>
      <c r="C102" s="87">
        <v>5</v>
      </c>
      <c r="D102" s="90">
        <v>0</v>
      </c>
      <c r="E102" s="90">
        <v>7</v>
      </c>
      <c r="F102" s="90">
        <v>0</v>
      </c>
      <c r="G102" s="90">
        <v>2</v>
      </c>
      <c r="H102" s="90">
        <v>0</v>
      </c>
      <c r="I102" s="55">
        <v>1</v>
      </c>
      <c r="J102" s="55">
        <v>2</v>
      </c>
      <c r="K102" s="55">
        <v>0</v>
      </c>
      <c r="L102" s="55">
        <v>5</v>
      </c>
      <c r="M102" s="231">
        <v>1</v>
      </c>
      <c r="N102" s="55">
        <v>1</v>
      </c>
      <c r="O102" s="55">
        <v>0</v>
      </c>
      <c r="P102" s="55">
        <v>8</v>
      </c>
      <c r="Q102" s="55">
        <v>0</v>
      </c>
      <c r="R102" s="103"/>
      <c r="S102" s="93"/>
      <c r="T102" s="93"/>
      <c r="U102" s="248" t="s">
        <v>216</v>
      </c>
      <c r="V102" s="78" t="s">
        <v>10</v>
      </c>
      <c r="W102" s="155">
        <v>413.4</v>
      </c>
      <c r="X102" s="155">
        <v>413.4</v>
      </c>
      <c r="Y102" s="155">
        <v>413.4</v>
      </c>
      <c r="Z102" s="155">
        <v>413.4</v>
      </c>
      <c r="AA102" s="155">
        <v>413.4</v>
      </c>
      <c r="AB102" s="155">
        <f>SUM(W102:AA102)</f>
        <v>2067</v>
      </c>
      <c r="AC102" s="178">
        <v>2025</v>
      </c>
      <c r="AD102" s="12"/>
      <c r="AE102" s="48"/>
    </row>
    <row r="103" spans="1:31" s="43" customFormat="1" ht="31.5">
      <c r="A103" s="86"/>
      <c r="B103" s="86"/>
      <c r="C103" s="87"/>
      <c r="D103" s="90"/>
      <c r="E103" s="90"/>
      <c r="F103" s="90"/>
      <c r="G103" s="90"/>
      <c r="H103" s="90"/>
      <c r="I103" s="91"/>
      <c r="J103" s="91"/>
      <c r="K103" s="91"/>
      <c r="L103" s="91"/>
      <c r="M103" s="97"/>
      <c r="N103" s="91"/>
      <c r="O103" s="91"/>
      <c r="P103" s="91"/>
      <c r="Q103" s="91"/>
      <c r="R103" s="93"/>
      <c r="S103" s="93"/>
      <c r="T103" s="93"/>
      <c r="U103" s="242" t="s">
        <v>174</v>
      </c>
      <c r="V103" s="79" t="s">
        <v>17</v>
      </c>
      <c r="W103" s="157">
        <v>10</v>
      </c>
      <c r="X103" s="157">
        <v>10</v>
      </c>
      <c r="Y103" s="157">
        <v>10</v>
      </c>
      <c r="Z103" s="157">
        <v>10</v>
      </c>
      <c r="AA103" s="157">
        <v>10</v>
      </c>
      <c r="AB103" s="157">
        <v>10</v>
      </c>
      <c r="AC103" s="178">
        <v>2025</v>
      </c>
      <c r="AD103" s="12"/>
      <c r="AE103" s="48"/>
    </row>
    <row r="104" spans="1:30" s="43" customFormat="1" ht="47.25">
      <c r="A104" s="86"/>
      <c r="B104" s="86"/>
      <c r="C104" s="87"/>
      <c r="D104" s="90"/>
      <c r="E104" s="90"/>
      <c r="F104" s="90"/>
      <c r="G104" s="90"/>
      <c r="H104" s="90"/>
      <c r="I104" s="91"/>
      <c r="J104" s="91"/>
      <c r="K104" s="91"/>
      <c r="L104" s="91"/>
      <c r="M104" s="97"/>
      <c r="N104" s="91"/>
      <c r="O104" s="91"/>
      <c r="P104" s="91"/>
      <c r="Q104" s="91"/>
      <c r="R104" s="93"/>
      <c r="S104" s="93"/>
      <c r="T104" s="93"/>
      <c r="U104" s="242" t="s">
        <v>161</v>
      </c>
      <c r="V104" s="79" t="s">
        <v>17</v>
      </c>
      <c r="W104" s="157">
        <v>100</v>
      </c>
      <c r="X104" s="157">
        <v>100</v>
      </c>
      <c r="Y104" s="157">
        <v>100</v>
      </c>
      <c r="Z104" s="157">
        <v>100</v>
      </c>
      <c r="AA104" s="157">
        <v>100</v>
      </c>
      <c r="AB104" s="157">
        <v>100</v>
      </c>
      <c r="AC104" s="178">
        <v>2025</v>
      </c>
      <c r="AD104" s="13"/>
    </row>
    <row r="105" spans="1:31" s="43" customFormat="1" ht="47.25">
      <c r="A105" s="86">
        <v>6</v>
      </c>
      <c r="B105" s="86">
        <v>7</v>
      </c>
      <c r="C105" s="87">
        <v>5</v>
      </c>
      <c r="D105" s="90">
        <v>0</v>
      </c>
      <c r="E105" s="90">
        <v>7</v>
      </c>
      <c r="F105" s="90">
        <v>0</v>
      </c>
      <c r="G105" s="90">
        <v>2</v>
      </c>
      <c r="H105" s="90">
        <v>0</v>
      </c>
      <c r="I105" s="91">
        <v>1</v>
      </c>
      <c r="J105" s="91">
        <v>2</v>
      </c>
      <c r="K105" s="91">
        <v>0</v>
      </c>
      <c r="L105" s="91">
        <v>5</v>
      </c>
      <c r="M105" s="97" t="s">
        <v>25</v>
      </c>
      <c r="N105" s="91">
        <v>1</v>
      </c>
      <c r="O105" s="91">
        <v>0</v>
      </c>
      <c r="P105" s="91">
        <v>8</v>
      </c>
      <c r="Q105" s="91">
        <v>0</v>
      </c>
      <c r="R105" s="103"/>
      <c r="S105" s="103"/>
      <c r="T105" s="103"/>
      <c r="U105" s="248" t="s">
        <v>217</v>
      </c>
      <c r="V105" s="78" t="s">
        <v>10</v>
      </c>
      <c r="W105" s="56">
        <v>66.6</v>
      </c>
      <c r="X105" s="56">
        <v>66.6</v>
      </c>
      <c r="Y105" s="56">
        <v>66.6</v>
      </c>
      <c r="Z105" s="56">
        <v>66.6</v>
      </c>
      <c r="AA105" s="56">
        <v>66.6</v>
      </c>
      <c r="AB105" s="56">
        <f>SUM(W105:AA105)</f>
        <v>333</v>
      </c>
      <c r="AC105" s="178">
        <v>2025</v>
      </c>
      <c r="AD105" s="12"/>
      <c r="AE105" s="48"/>
    </row>
    <row r="106" spans="1:31" s="43" customFormat="1" ht="18.75">
      <c r="A106" s="87"/>
      <c r="B106" s="87"/>
      <c r="C106" s="87"/>
      <c r="D106" s="90"/>
      <c r="E106" s="90"/>
      <c r="F106" s="90"/>
      <c r="G106" s="90"/>
      <c r="H106" s="90"/>
      <c r="I106" s="55"/>
      <c r="J106" s="55"/>
      <c r="K106" s="55"/>
      <c r="L106" s="55"/>
      <c r="M106" s="55"/>
      <c r="N106" s="55"/>
      <c r="O106" s="55"/>
      <c r="P106" s="55"/>
      <c r="Q106" s="55"/>
      <c r="R106" s="103"/>
      <c r="S106" s="103"/>
      <c r="T106" s="103"/>
      <c r="U106" s="242" t="s">
        <v>126</v>
      </c>
      <c r="V106" s="73" t="s">
        <v>24</v>
      </c>
      <c r="W106" s="156">
        <v>873</v>
      </c>
      <c r="X106" s="156">
        <v>862</v>
      </c>
      <c r="Y106" s="156">
        <v>871</v>
      </c>
      <c r="Z106" s="156">
        <v>890</v>
      </c>
      <c r="AA106" s="156">
        <v>890</v>
      </c>
      <c r="AB106" s="156">
        <f>SUM(W106:AA106)</f>
        <v>4386</v>
      </c>
      <c r="AC106" s="178">
        <v>2025</v>
      </c>
      <c r="AD106" s="12"/>
      <c r="AE106" s="48"/>
    </row>
    <row r="107" spans="1:30" s="43" customFormat="1" ht="47.25" hidden="1">
      <c r="A107" s="87"/>
      <c r="B107" s="87"/>
      <c r="C107" s="87"/>
      <c r="D107" s="90"/>
      <c r="E107" s="90"/>
      <c r="F107" s="90"/>
      <c r="G107" s="90"/>
      <c r="H107" s="90"/>
      <c r="I107" s="55"/>
      <c r="J107" s="55"/>
      <c r="K107" s="55"/>
      <c r="L107" s="55"/>
      <c r="M107" s="55"/>
      <c r="N107" s="55"/>
      <c r="O107" s="55"/>
      <c r="P107" s="104"/>
      <c r="Q107" s="103"/>
      <c r="R107" s="103"/>
      <c r="S107" s="103"/>
      <c r="T107" s="107"/>
      <c r="U107" s="258" t="s">
        <v>83</v>
      </c>
      <c r="V107" s="69" t="s">
        <v>10</v>
      </c>
      <c r="W107" s="181">
        <f aca="true" t="shared" si="9" ref="W107:AB107">W110</f>
        <v>0</v>
      </c>
      <c r="X107" s="181">
        <f t="shared" si="9"/>
        <v>0</v>
      </c>
      <c r="Y107" s="181">
        <f t="shared" si="9"/>
        <v>0</v>
      </c>
      <c r="Z107" s="181">
        <f t="shared" si="9"/>
        <v>0</v>
      </c>
      <c r="AA107" s="181">
        <f t="shared" si="9"/>
        <v>0</v>
      </c>
      <c r="AB107" s="181">
        <f t="shared" si="9"/>
        <v>0</v>
      </c>
      <c r="AC107" s="178">
        <v>2025</v>
      </c>
      <c r="AD107" s="13"/>
    </row>
    <row r="108" spans="1:30" s="43" customFormat="1" ht="31.5" hidden="1">
      <c r="A108" s="87"/>
      <c r="B108" s="87"/>
      <c r="C108" s="87"/>
      <c r="D108" s="90"/>
      <c r="E108" s="90"/>
      <c r="F108" s="90"/>
      <c r="G108" s="90"/>
      <c r="H108" s="90"/>
      <c r="I108" s="55"/>
      <c r="J108" s="55"/>
      <c r="K108" s="55"/>
      <c r="L108" s="55"/>
      <c r="M108" s="55"/>
      <c r="N108" s="55"/>
      <c r="O108" s="55"/>
      <c r="P108" s="104"/>
      <c r="Q108" s="103"/>
      <c r="R108" s="103"/>
      <c r="S108" s="103"/>
      <c r="T108" s="107"/>
      <c r="U108" s="261" t="s">
        <v>84</v>
      </c>
      <c r="V108" s="127" t="s">
        <v>23</v>
      </c>
      <c r="W108" s="156"/>
      <c r="X108" s="156">
        <v>1654</v>
      </c>
      <c r="Y108" s="156"/>
      <c r="Z108" s="156"/>
      <c r="AA108" s="156"/>
      <c r="AB108" s="156">
        <v>1654</v>
      </c>
      <c r="AC108" s="178">
        <v>2025</v>
      </c>
      <c r="AD108" s="13"/>
    </row>
    <row r="109" spans="1:30" s="43" customFormat="1" ht="47.25" hidden="1">
      <c r="A109" s="87"/>
      <c r="B109" s="87"/>
      <c r="C109" s="87"/>
      <c r="D109" s="90"/>
      <c r="E109" s="90"/>
      <c r="F109" s="90"/>
      <c r="G109" s="90"/>
      <c r="H109" s="90"/>
      <c r="I109" s="55"/>
      <c r="J109" s="55"/>
      <c r="K109" s="55"/>
      <c r="L109" s="55"/>
      <c r="M109" s="55"/>
      <c r="N109" s="55"/>
      <c r="O109" s="55"/>
      <c r="P109" s="104"/>
      <c r="Q109" s="103"/>
      <c r="R109" s="103"/>
      <c r="S109" s="103"/>
      <c r="T109" s="107"/>
      <c r="U109" s="261" t="s">
        <v>85</v>
      </c>
      <c r="V109" s="127" t="s">
        <v>17</v>
      </c>
      <c r="W109" s="156"/>
      <c r="X109" s="156">
        <f>X108/8874*100</f>
        <v>18.638719855758396</v>
      </c>
      <c r="Y109" s="156"/>
      <c r="Z109" s="156"/>
      <c r="AA109" s="156"/>
      <c r="AB109" s="156">
        <v>19</v>
      </c>
      <c r="AC109" s="178">
        <v>2025</v>
      </c>
      <c r="AD109" s="13"/>
    </row>
    <row r="110" spans="1:30" s="43" customFormat="1" ht="47.25" hidden="1">
      <c r="A110" s="87">
        <v>6</v>
      </c>
      <c r="B110" s="87">
        <v>7</v>
      </c>
      <c r="C110" s="87">
        <v>5</v>
      </c>
      <c r="D110" s="90">
        <v>0</v>
      </c>
      <c r="E110" s="90">
        <v>7</v>
      </c>
      <c r="F110" s="90">
        <v>0</v>
      </c>
      <c r="G110" s="90">
        <v>2</v>
      </c>
      <c r="H110" s="90">
        <v>0</v>
      </c>
      <c r="I110" s="55">
        <v>1</v>
      </c>
      <c r="J110" s="55">
        <v>2</v>
      </c>
      <c r="K110" s="55" t="s">
        <v>81</v>
      </c>
      <c r="L110" s="55">
        <v>2</v>
      </c>
      <c r="M110" s="55">
        <v>5</v>
      </c>
      <c r="N110" s="55">
        <v>0</v>
      </c>
      <c r="O110" s="55">
        <v>9</v>
      </c>
      <c r="P110" s="55">
        <v>7</v>
      </c>
      <c r="Q110" s="55">
        <v>0</v>
      </c>
      <c r="R110" s="103"/>
      <c r="S110" s="103"/>
      <c r="T110" s="103"/>
      <c r="U110" s="248" t="s">
        <v>86</v>
      </c>
      <c r="V110" s="81" t="s">
        <v>10</v>
      </c>
      <c r="W110" s="56">
        <v>0</v>
      </c>
      <c r="X110" s="56"/>
      <c r="Y110" s="56">
        <v>0</v>
      </c>
      <c r="Z110" s="56">
        <v>0</v>
      </c>
      <c r="AA110" s="56">
        <v>0</v>
      </c>
      <c r="AB110" s="56">
        <f>W110+X110+Y110+Z110+AA110</f>
        <v>0</v>
      </c>
      <c r="AC110" s="178">
        <v>2025</v>
      </c>
      <c r="AD110" s="13"/>
    </row>
    <row r="111" spans="1:30" s="43" customFormat="1" ht="47.25" hidden="1">
      <c r="A111" s="87"/>
      <c r="B111" s="87"/>
      <c r="C111" s="87"/>
      <c r="D111" s="90"/>
      <c r="E111" s="90"/>
      <c r="F111" s="90"/>
      <c r="G111" s="90"/>
      <c r="H111" s="90"/>
      <c r="I111" s="55"/>
      <c r="J111" s="55"/>
      <c r="K111" s="55"/>
      <c r="L111" s="55"/>
      <c r="M111" s="55"/>
      <c r="N111" s="55"/>
      <c r="O111" s="55"/>
      <c r="P111" s="55"/>
      <c r="Q111" s="55"/>
      <c r="R111" s="103"/>
      <c r="S111" s="103"/>
      <c r="T111" s="103"/>
      <c r="U111" s="250" t="s">
        <v>69</v>
      </c>
      <c r="V111" s="73" t="s">
        <v>17</v>
      </c>
      <c r="W111" s="156" t="e">
        <f>W110/#REF!*100</f>
        <v>#REF!</v>
      </c>
      <c r="X111" s="156">
        <v>1</v>
      </c>
      <c r="Y111" s="156">
        <f>Y110/Y23*100</f>
        <v>0</v>
      </c>
      <c r="Z111" s="156">
        <f>Z110/Z23*100</f>
        <v>0</v>
      </c>
      <c r="AA111" s="156">
        <f>AA110/AA23*100</f>
        <v>0</v>
      </c>
      <c r="AB111" s="156">
        <v>1</v>
      </c>
      <c r="AC111" s="178">
        <v>2025</v>
      </c>
      <c r="AD111" s="13"/>
    </row>
    <row r="112" spans="1:30" s="43" customFormat="1" ht="18.75">
      <c r="A112" s="87">
        <v>6</v>
      </c>
      <c r="B112" s="87">
        <v>7</v>
      </c>
      <c r="C112" s="87">
        <v>5</v>
      </c>
      <c r="D112" s="90">
        <v>0</v>
      </c>
      <c r="E112" s="90">
        <v>7</v>
      </c>
      <c r="F112" s="90">
        <v>0</v>
      </c>
      <c r="G112" s="90">
        <v>3</v>
      </c>
      <c r="H112" s="90"/>
      <c r="I112" s="55"/>
      <c r="J112" s="55"/>
      <c r="K112" s="55"/>
      <c r="L112" s="55"/>
      <c r="M112" s="55"/>
      <c r="N112" s="55"/>
      <c r="O112" s="55"/>
      <c r="P112" s="104"/>
      <c r="Q112" s="103"/>
      <c r="R112" s="103"/>
      <c r="S112" s="103"/>
      <c r="T112" s="107"/>
      <c r="U112" s="243" t="s">
        <v>39</v>
      </c>
      <c r="V112" s="73" t="s">
        <v>10</v>
      </c>
      <c r="W112" s="186">
        <f>W113+W125</f>
        <v>87596.19599999998</v>
      </c>
      <c r="X112" s="186">
        <f>X113+X125</f>
        <v>68974.89199999999</v>
      </c>
      <c r="Y112" s="186">
        <f>Y113+Y125</f>
        <v>56974.89200000001</v>
      </c>
      <c r="Z112" s="186">
        <f>Z113+Z125</f>
        <v>90701.00199999998</v>
      </c>
      <c r="AA112" s="186">
        <f>AA113+AA125</f>
        <v>90701.00199999998</v>
      </c>
      <c r="AB112" s="186">
        <f>SUM(W112:AA112)</f>
        <v>394947.98399999994</v>
      </c>
      <c r="AC112" s="178">
        <v>2025</v>
      </c>
      <c r="AD112" s="13"/>
    </row>
    <row r="113" spans="1:30" s="43" customFormat="1" ht="47.25">
      <c r="A113" s="87"/>
      <c r="B113" s="87"/>
      <c r="C113" s="87"/>
      <c r="D113" s="90"/>
      <c r="E113" s="90"/>
      <c r="F113" s="90"/>
      <c r="G113" s="90"/>
      <c r="H113" s="90"/>
      <c r="I113" s="55"/>
      <c r="J113" s="55"/>
      <c r="K113" s="55"/>
      <c r="L113" s="55"/>
      <c r="M113" s="55"/>
      <c r="N113" s="55"/>
      <c r="O113" s="55"/>
      <c r="P113" s="104"/>
      <c r="Q113" s="103"/>
      <c r="R113" s="103"/>
      <c r="S113" s="103"/>
      <c r="T113" s="107"/>
      <c r="U113" s="262" t="s">
        <v>207</v>
      </c>
      <c r="V113" s="73" t="s">
        <v>10</v>
      </c>
      <c r="W113" s="186">
        <f aca="true" t="shared" si="10" ref="W113:AB113">W115+W117+W119+W121+W123</f>
        <v>86853.29599999999</v>
      </c>
      <c r="X113" s="186">
        <f t="shared" si="10"/>
        <v>68187.992</v>
      </c>
      <c r="Y113" s="186">
        <f t="shared" si="10"/>
        <v>56187.992000000006</v>
      </c>
      <c r="Z113" s="186">
        <f t="shared" si="10"/>
        <v>89914.10199999998</v>
      </c>
      <c r="AA113" s="186">
        <f t="shared" si="10"/>
        <v>89914.10199999998</v>
      </c>
      <c r="AB113" s="186">
        <f t="shared" si="10"/>
        <v>391057.48399999994</v>
      </c>
      <c r="AC113" s="178">
        <v>2025</v>
      </c>
      <c r="AD113" s="13"/>
    </row>
    <row r="114" spans="1:30" s="43" customFormat="1" ht="49.5" customHeight="1">
      <c r="A114" s="87"/>
      <c r="B114" s="87"/>
      <c r="C114" s="87"/>
      <c r="D114" s="90"/>
      <c r="E114" s="90"/>
      <c r="F114" s="90"/>
      <c r="G114" s="90"/>
      <c r="H114" s="90"/>
      <c r="I114" s="55"/>
      <c r="J114" s="55"/>
      <c r="K114" s="55"/>
      <c r="L114" s="55"/>
      <c r="M114" s="55"/>
      <c r="N114" s="55"/>
      <c r="O114" s="55"/>
      <c r="P114" s="104"/>
      <c r="Q114" s="103"/>
      <c r="R114" s="103"/>
      <c r="S114" s="103"/>
      <c r="T114" s="107"/>
      <c r="U114" s="259" t="s">
        <v>143</v>
      </c>
      <c r="V114" s="73" t="s">
        <v>17</v>
      </c>
      <c r="W114" s="157">
        <v>100</v>
      </c>
      <c r="X114" s="157">
        <v>100</v>
      </c>
      <c r="Y114" s="157">
        <v>100</v>
      </c>
      <c r="Z114" s="157">
        <v>100</v>
      </c>
      <c r="AA114" s="157">
        <v>100</v>
      </c>
      <c r="AB114" s="157">
        <v>100</v>
      </c>
      <c r="AC114" s="178">
        <v>2025</v>
      </c>
      <c r="AD114" s="13"/>
    </row>
    <row r="115" spans="1:30" s="43" customFormat="1" ht="31.5">
      <c r="A115" s="87">
        <v>6</v>
      </c>
      <c r="B115" s="87">
        <v>7</v>
      </c>
      <c r="C115" s="87">
        <v>5</v>
      </c>
      <c r="D115" s="90">
        <v>0</v>
      </c>
      <c r="E115" s="90">
        <v>7</v>
      </c>
      <c r="F115" s="90">
        <v>0</v>
      </c>
      <c r="G115" s="90">
        <v>3</v>
      </c>
      <c r="H115" s="90">
        <v>0</v>
      </c>
      <c r="I115" s="55">
        <v>1</v>
      </c>
      <c r="J115" s="55">
        <v>3</v>
      </c>
      <c r="K115" s="55">
        <v>0</v>
      </c>
      <c r="L115" s="55">
        <v>1</v>
      </c>
      <c r="M115" s="55">
        <v>2</v>
      </c>
      <c r="N115" s="55">
        <v>0</v>
      </c>
      <c r="O115" s="55">
        <v>0</v>
      </c>
      <c r="P115" s="55">
        <v>1</v>
      </c>
      <c r="Q115" s="55">
        <v>0</v>
      </c>
      <c r="R115" s="55"/>
      <c r="S115" s="103"/>
      <c r="T115" s="103"/>
      <c r="U115" s="249" t="s">
        <v>63</v>
      </c>
      <c r="V115" s="67" t="s">
        <v>10</v>
      </c>
      <c r="W115" s="56">
        <v>72182.764</v>
      </c>
      <c r="X115" s="56">
        <v>53017.46</v>
      </c>
      <c r="Y115" s="56">
        <v>41017.46</v>
      </c>
      <c r="Z115" s="56">
        <v>72307.488</v>
      </c>
      <c r="AA115" s="56">
        <v>72307.488</v>
      </c>
      <c r="AB115" s="57">
        <f>W115+X115+Y115+Z115+AA115</f>
        <v>310832.66</v>
      </c>
      <c r="AC115" s="178">
        <v>2025</v>
      </c>
      <c r="AD115" s="13"/>
    </row>
    <row r="116" spans="1:30" s="43" customFormat="1" ht="31.5">
      <c r="A116" s="87"/>
      <c r="B116" s="87"/>
      <c r="C116" s="87"/>
      <c r="D116" s="90"/>
      <c r="E116" s="90"/>
      <c r="F116" s="90"/>
      <c r="G116" s="90"/>
      <c r="H116" s="90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103"/>
      <c r="T116" s="103"/>
      <c r="U116" s="263" t="s">
        <v>144</v>
      </c>
      <c r="V116" s="70" t="s">
        <v>24</v>
      </c>
      <c r="W116" s="156">
        <v>3945</v>
      </c>
      <c r="X116" s="156">
        <v>3945</v>
      </c>
      <c r="Y116" s="156">
        <v>3945</v>
      </c>
      <c r="Z116" s="156">
        <v>3945</v>
      </c>
      <c r="AA116" s="156">
        <v>3945</v>
      </c>
      <c r="AB116" s="156">
        <v>3945</v>
      </c>
      <c r="AC116" s="178">
        <v>2025</v>
      </c>
      <c r="AD116" s="13"/>
    </row>
    <row r="117" spans="1:30" s="43" customFormat="1" ht="47.25">
      <c r="A117" s="87">
        <v>6</v>
      </c>
      <c r="B117" s="87">
        <v>7</v>
      </c>
      <c r="C117" s="87">
        <v>5</v>
      </c>
      <c r="D117" s="90">
        <v>0</v>
      </c>
      <c r="E117" s="90">
        <v>7</v>
      </c>
      <c r="F117" s="90">
        <v>0</v>
      </c>
      <c r="G117" s="90">
        <v>3</v>
      </c>
      <c r="H117" s="90">
        <v>0</v>
      </c>
      <c r="I117" s="55">
        <v>1</v>
      </c>
      <c r="J117" s="55">
        <v>3</v>
      </c>
      <c r="K117" s="55">
        <v>0</v>
      </c>
      <c r="L117" s="55">
        <v>1</v>
      </c>
      <c r="M117" s="55">
        <v>2</v>
      </c>
      <c r="N117" s="55">
        <v>0</v>
      </c>
      <c r="O117" s="55">
        <v>0</v>
      </c>
      <c r="P117" s="55">
        <v>2</v>
      </c>
      <c r="Q117" s="55">
        <v>0</v>
      </c>
      <c r="R117" s="55"/>
      <c r="S117" s="103"/>
      <c r="T117" s="107"/>
      <c r="U117" s="249" t="s">
        <v>64</v>
      </c>
      <c r="V117" s="73" t="s">
        <v>10</v>
      </c>
      <c r="W117" s="166">
        <v>0</v>
      </c>
      <c r="X117" s="166">
        <v>500</v>
      </c>
      <c r="Y117" s="166">
        <v>500</v>
      </c>
      <c r="Z117" s="166">
        <v>2936.082</v>
      </c>
      <c r="AA117" s="166">
        <v>2936.082</v>
      </c>
      <c r="AB117" s="57">
        <f>W117+X117+Y117+Z117+AA117</f>
        <v>6872.164</v>
      </c>
      <c r="AC117" s="178">
        <v>2025</v>
      </c>
      <c r="AD117" s="13"/>
    </row>
    <row r="118" spans="1:30" s="43" customFormat="1" ht="48">
      <c r="A118" s="87"/>
      <c r="B118" s="87"/>
      <c r="C118" s="87"/>
      <c r="D118" s="90"/>
      <c r="E118" s="90"/>
      <c r="F118" s="90"/>
      <c r="G118" s="90"/>
      <c r="H118" s="90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103"/>
      <c r="T118" s="107"/>
      <c r="U118" s="85" t="s">
        <v>145</v>
      </c>
      <c r="V118" s="73" t="s">
        <v>23</v>
      </c>
      <c r="W118" s="156">
        <v>6</v>
      </c>
      <c r="X118" s="156">
        <v>6</v>
      </c>
      <c r="Y118" s="156">
        <v>6</v>
      </c>
      <c r="Z118" s="156">
        <v>6</v>
      </c>
      <c r="AA118" s="156">
        <v>6</v>
      </c>
      <c r="AB118" s="156">
        <v>6</v>
      </c>
      <c r="AC118" s="178">
        <v>2025</v>
      </c>
      <c r="AD118" s="13"/>
    </row>
    <row r="119" spans="1:30" s="43" customFormat="1" ht="47.25">
      <c r="A119" s="86">
        <v>6</v>
      </c>
      <c r="B119" s="86">
        <v>7</v>
      </c>
      <c r="C119" s="87">
        <v>5</v>
      </c>
      <c r="D119" s="117">
        <v>0</v>
      </c>
      <c r="E119" s="117">
        <v>7</v>
      </c>
      <c r="F119" s="117">
        <v>0</v>
      </c>
      <c r="G119" s="117">
        <v>3</v>
      </c>
      <c r="H119" s="117">
        <v>0</v>
      </c>
      <c r="I119" s="109">
        <v>1</v>
      </c>
      <c r="J119" s="109">
        <v>3</v>
      </c>
      <c r="K119" s="109">
        <v>0</v>
      </c>
      <c r="L119" s="109">
        <v>1</v>
      </c>
      <c r="M119" s="109">
        <v>1</v>
      </c>
      <c r="N119" s="109">
        <v>0</v>
      </c>
      <c r="O119" s="109">
        <v>6</v>
      </c>
      <c r="P119" s="109">
        <v>9</v>
      </c>
      <c r="Q119" s="109">
        <v>0</v>
      </c>
      <c r="R119" s="109"/>
      <c r="S119" s="110"/>
      <c r="T119" s="111"/>
      <c r="U119" s="246" t="s">
        <v>206</v>
      </c>
      <c r="V119" s="106" t="s">
        <v>10</v>
      </c>
      <c r="W119" s="166">
        <v>12319.196</v>
      </c>
      <c r="X119" s="166">
        <v>12319.196</v>
      </c>
      <c r="Y119" s="166">
        <v>12319.196</v>
      </c>
      <c r="Z119" s="166">
        <v>12319.196</v>
      </c>
      <c r="AA119" s="166">
        <v>12319.196</v>
      </c>
      <c r="AB119" s="56">
        <f>W119+X119+Y119+Z119+AA119</f>
        <v>61595.979999999996</v>
      </c>
      <c r="AC119" s="178">
        <v>2025</v>
      </c>
      <c r="AD119" s="13"/>
    </row>
    <row r="120" spans="1:30" s="43" customFormat="1" ht="47.25">
      <c r="A120" s="130"/>
      <c r="B120" s="130"/>
      <c r="C120" s="131"/>
      <c r="D120" s="132"/>
      <c r="E120" s="132"/>
      <c r="F120" s="132"/>
      <c r="G120" s="132"/>
      <c r="H120" s="132"/>
      <c r="I120" s="133"/>
      <c r="J120" s="133"/>
      <c r="K120" s="133"/>
      <c r="L120" s="133"/>
      <c r="M120" s="133"/>
      <c r="N120" s="133"/>
      <c r="O120" s="134"/>
      <c r="P120" s="133"/>
      <c r="Q120" s="133"/>
      <c r="R120" s="133"/>
      <c r="S120" s="135"/>
      <c r="T120" s="135"/>
      <c r="U120" s="264" t="s">
        <v>205</v>
      </c>
      <c r="V120" s="106" t="s">
        <v>17</v>
      </c>
      <c r="W120" s="233">
        <v>100</v>
      </c>
      <c r="X120" s="233">
        <v>100</v>
      </c>
      <c r="Y120" s="233">
        <v>100</v>
      </c>
      <c r="Z120" s="233">
        <v>100</v>
      </c>
      <c r="AA120" s="233">
        <v>100</v>
      </c>
      <c r="AB120" s="233">
        <v>100</v>
      </c>
      <c r="AC120" s="178">
        <v>2025</v>
      </c>
      <c r="AD120" s="13"/>
    </row>
    <row r="121" spans="1:30" s="43" customFormat="1" ht="47.25">
      <c r="A121" s="138">
        <v>6</v>
      </c>
      <c r="B121" s="138">
        <v>7</v>
      </c>
      <c r="C121" s="139">
        <v>5</v>
      </c>
      <c r="D121" s="121">
        <v>0</v>
      </c>
      <c r="E121" s="121">
        <v>7</v>
      </c>
      <c r="F121" s="121">
        <v>0</v>
      </c>
      <c r="G121" s="121">
        <v>3</v>
      </c>
      <c r="H121" s="121">
        <v>0</v>
      </c>
      <c r="I121" s="114">
        <v>1</v>
      </c>
      <c r="J121" s="114">
        <v>3</v>
      </c>
      <c r="K121" s="114">
        <v>0</v>
      </c>
      <c r="L121" s="114">
        <v>1</v>
      </c>
      <c r="M121" s="114" t="s">
        <v>25</v>
      </c>
      <c r="N121" s="114">
        <v>0</v>
      </c>
      <c r="O121" s="114">
        <v>6</v>
      </c>
      <c r="P121" s="114">
        <v>9</v>
      </c>
      <c r="Q121" s="114">
        <v>0</v>
      </c>
      <c r="R121" s="114"/>
      <c r="S121" s="115"/>
      <c r="T121" s="115"/>
      <c r="U121" s="248" t="s">
        <v>199</v>
      </c>
      <c r="V121" s="73" t="s">
        <v>10</v>
      </c>
      <c r="W121" s="155">
        <v>124.436</v>
      </c>
      <c r="X121" s="155">
        <v>124.436</v>
      </c>
      <c r="Y121" s="155">
        <v>124.436</v>
      </c>
      <c r="Z121" s="155">
        <v>124.436</v>
      </c>
      <c r="AA121" s="155">
        <v>124.436</v>
      </c>
      <c r="AB121" s="155">
        <f>W121+X121+Y121+Z121+AA121</f>
        <v>622.1800000000001</v>
      </c>
      <c r="AC121" s="178">
        <v>2025</v>
      </c>
      <c r="AD121" s="13"/>
    </row>
    <row r="122" spans="1:30" s="43" customFormat="1" ht="48">
      <c r="A122" s="138"/>
      <c r="B122" s="138"/>
      <c r="C122" s="139"/>
      <c r="D122" s="121"/>
      <c r="E122" s="121"/>
      <c r="F122" s="121"/>
      <c r="G122" s="121"/>
      <c r="H122" s="121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5"/>
      <c r="T122" s="115"/>
      <c r="U122" s="265" t="s">
        <v>201</v>
      </c>
      <c r="V122" s="73" t="s">
        <v>23</v>
      </c>
      <c r="W122" s="156">
        <v>7</v>
      </c>
      <c r="X122" s="156">
        <v>7</v>
      </c>
      <c r="Y122" s="156">
        <v>7</v>
      </c>
      <c r="Z122" s="156">
        <v>7</v>
      </c>
      <c r="AA122" s="156">
        <v>7</v>
      </c>
      <c r="AB122" s="156">
        <v>7</v>
      </c>
      <c r="AC122" s="178">
        <v>2025</v>
      </c>
      <c r="AD122" s="13"/>
    </row>
    <row r="123" spans="1:30" s="43" customFormat="1" ht="31.5">
      <c r="A123" s="86">
        <v>6</v>
      </c>
      <c r="B123" s="86">
        <v>7</v>
      </c>
      <c r="C123" s="87">
        <v>5</v>
      </c>
      <c r="D123" s="90">
        <v>1</v>
      </c>
      <c r="E123" s="90">
        <v>1</v>
      </c>
      <c r="F123" s="90">
        <v>0</v>
      </c>
      <c r="G123" s="90">
        <v>3</v>
      </c>
      <c r="H123" s="90">
        <v>0</v>
      </c>
      <c r="I123" s="91">
        <v>1</v>
      </c>
      <c r="J123" s="91">
        <v>3</v>
      </c>
      <c r="K123" s="91">
        <v>0</v>
      </c>
      <c r="L123" s="91">
        <v>1</v>
      </c>
      <c r="M123" s="91">
        <v>2</v>
      </c>
      <c r="N123" s="91">
        <v>0</v>
      </c>
      <c r="O123" s="91">
        <v>0</v>
      </c>
      <c r="P123" s="91">
        <v>6</v>
      </c>
      <c r="Q123" s="91">
        <v>0</v>
      </c>
      <c r="R123" s="133"/>
      <c r="S123" s="135"/>
      <c r="T123" s="135"/>
      <c r="U123" s="246" t="s">
        <v>200</v>
      </c>
      <c r="V123" s="73" t="s">
        <v>91</v>
      </c>
      <c r="W123" s="155">
        <v>2226.9</v>
      </c>
      <c r="X123" s="155">
        <v>2226.9</v>
      </c>
      <c r="Y123" s="155">
        <v>2226.9</v>
      </c>
      <c r="Z123" s="155">
        <v>2226.9</v>
      </c>
      <c r="AA123" s="155">
        <v>2226.9</v>
      </c>
      <c r="AB123" s="56">
        <f>W123+X123+Y123+Z123+AA123</f>
        <v>11134.5</v>
      </c>
      <c r="AC123" s="178">
        <v>2025</v>
      </c>
      <c r="AD123" s="13"/>
    </row>
    <row r="124" spans="1:30" s="43" customFormat="1" ht="31.5">
      <c r="A124" s="138"/>
      <c r="B124" s="138"/>
      <c r="C124" s="139"/>
      <c r="D124" s="132"/>
      <c r="E124" s="132"/>
      <c r="F124" s="132"/>
      <c r="G124" s="132"/>
      <c r="H124" s="132"/>
      <c r="I124" s="133"/>
      <c r="J124" s="133"/>
      <c r="K124" s="133"/>
      <c r="L124" s="133"/>
      <c r="M124" s="133"/>
      <c r="N124" s="133"/>
      <c r="O124" s="134"/>
      <c r="P124" s="133"/>
      <c r="Q124" s="133"/>
      <c r="R124" s="133"/>
      <c r="S124" s="135"/>
      <c r="T124" s="135"/>
      <c r="U124" s="264" t="s">
        <v>202</v>
      </c>
      <c r="V124" s="73" t="s">
        <v>23</v>
      </c>
      <c r="W124" s="156">
        <v>3</v>
      </c>
      <c r="X124" s="156">
        <v>3</v>
      </c>
      <c r="Y124" s="156">
        <v>3</v>
      </c>
      <c r="Z124" s="156">
        <v>3</v>
      </c>
      <c r="AA124" s="156">
        <v>3</v>
      </c>
      <c r="AB124" s="156">
        <v>3</v>
      </c>
      <c r="AC124" s="178">
        <v>2025</v>
      </c>
      <c r="AD124" s="13"/>
    </row>
    <row r="125" spans="1:30" s="203" customFormat="1" ht="41.25" customHeight="1">
      <c r="A125" s="205"/>
      <c r="B125" s="205"/>
      <c r="C125" s="206"/>
      <c r="D125" s="207"/>
      <c r="E125" s="207"/>
      <c r="F125" s="207"/>
      <c r="G125" s="207"/>
      <c r="H125" s="207"/>
      <c r="I125" s="208"/>
      <c r="J125" s="208"/>
      <c r="K125" s="208"/>
      <c r="L125" s="208"/>
      <c r="M125" s="208"/>
      <c r="N125" s="208"/>
      <c r="O125" s="208"/>
      <c r="P125" s="209"/>
      <c r="Q125" s="210"/>
      <c r="R125" s="210"/>
      <c r="S125" s="210"/>
      <c r="T125" s="210"/>
      <c r="U125" s="258" t="s">
        <v>203</v>
      </c>
      <c r="V125" s="204" t="s">
        <v>10</v>
      </c>
      <c r="W125" s="186">
        <f aca="true" t="shared" si="11" ref="W125:AB125">W129</f>
        <v>742.9</v>
      </c>
      <c r="X125" s="211">
        <f t="shared" si="11"/>
        <v>786.9</v>
      </c>
      <c r="Y125" s="211">
        <f t="shared" si="11"/>
        <v>786.9</v>
      </c>
      <c r="Z125" s="211">
        <f t="shared" si="11"/>
        <v>786.9</v>
      </c>
      <c r="AA125" s="211">
        <f t="shared" si="11"/>
        <v>786.9</v>
      </c>
      <c r="AB125" s="211">
        <f t="shared" si="11"/>
        <v>3890.5</v>
      </c>
      <c r="AC125" s="178">
        <v>2025</v>
      </c>
      <c r="AD125" s="202"/>
    </row>
    <row r="126" spans="1:30" s="43" customFormat="1" ht="47.25">
      <c r="A126" s="95"/>
      <c r="B126" s="95"/>
      <c r="C126" s="96"/>
      <c r="D126" s="118"/>
      <c r="E126" s="118"/>
      <c r="F126" s="118"/>
      <c r="G126" s="118"/>
      <c r="H126" s="118"/>
      <c r="I126" s="119"/>
      <c r="J126" s="119"/>
      <c r="K126" s="119"/>
      <c r="L126" s="119"/>
      <c r="M126" s="119"/>
      <c r="N126" s="119"/>
      <c r="O126" s="122"/>
      <c r="P126" s="136"/>
      <c r="Q126" s="137"/>
      <c r="R126" s="137"/>
      <c r="S126" s="137"/>
      <c r="T126" s="137"/>
      <c r="U126" s="266" t="s">
        <v>204</v>
      </c>
      <c r="V126" s="73" t="s">
        <v>17</v>
      </c>
      <c r="W126" s="157">
        <v>74.5</v>
      </c>
      <c r="X126" s="157">
        <v>75</v>
      </c>
      <c r="Y126" s="157">
        <v>75</v>
      </c>
      <c r="Z126" s="157">
        <v>75</v>
      </c>
      <c r="AA126" s="157">
        <v>75</v>
      </c>
      <c r="AB126" s="157">
        <v>75</v>
      </c>
      <c r="AC126" s="178">
        <v>2025</v>
      </c>
      <c r="AD126" s="13"/>
    </row>
    <row r="127" spans="1:30" s="48" customFormat="1" ht="31.5">
      <c r="A127" s="86"/>
      <c r="B127" s="86"/>
      <c r="C127" s="87"/>
      <c r="D127" s="90"/>
      <c r="E127" s="90"/>
      <c r="F127" s="90"/>
      <c r="G127" s="90"/>
      <c r="H127" s="90"/>
      <c r="I127" s="91"/>
      <c r="J127" s="91"/>
      <c r="K127" s="91"/>
      <c r="L127" s="91"/>
      <c r="M127" s="91"/>
      <c r="N127" s="91"/>
      <c r="O127" s="91"/>
      <c r="P127" s="120"/>
      <c r="Q127" s="112"/>
      <c r="R127" s="112"/>
      <c r="S127" s="112"/>
      <c r="T127" s="113"/>
      <c r="U127" s="259" t="s">
        <v>146</v>
      </c>
      <c r="V127" s="123" t="s">
        <v>17</v>
      </c>
      <c r="W127" s="152">
        <v>2</v>
      </c>
      <c r="X127" s="152">
        <v>2.5</v>
      </c>
      <c r="Y127" s="152">
        <v>3</v>
      </c>
      <c r="Z127" s="152">
        <v>3.5</v>
      </c>
      <c r="AA127" s="152">
        <v>4</v>
      </c>
      <c r="AB127" s="152">
        <v>4</v>
      </c>
      <c r="AC127" s="178">
        <v>2025</v>
      </c>
      <c r="AD127" s="12"/>
    </row>
    <row r="128" spans="1:30" s="48" customFormat="1" ht="31.5">
      <c r="A128" s="86"/>
      <c r="B128" s="86"/>
      <c r="C128" s="87"/>
      <c r="D128" s="90"/>
      <c r="E128" s="90"/>
      <c r="F128" s="90"/>
      <c r="G128" s="90"/>
      <c r="H128" s="90"/>
      <c r="I128" s="91"/>
      <c r="J128" s="91"/>
      <c r="K128" s="91"/>
      <c r="L128" s="91"/>
      <c r="M128" s="91"/>
      <c r="N128" s="91"/>
      <c r="O128" s="91"/>
      <c r="P128" s="92"/>
      <c r="Q128" s="93"/>
      <c r="R128" s="93"/>
      <c r="S128" s="93"/>
      <c r="T128" s="102"/>
      <c r="U128" s="259" t="s">
        <v>147</v>
      </c>
      <c r="V128" s="73" t="s">
        <v>17</v>
      </c>
      <c r="W128" s="157">
        <v>32</v>
      </c>
      <c r="X128" s="157">
        <v>33</v>
      </c>
      <c r="Y128" s="157">
        <v>34</v>
      </c>
      <c r="Z128" s="157">
        <v>34</v>
      </c>
      <c r="AA128" s="157">
        <v>34</v>
      </c>
      <c r="AB128" s="157"/>
      <c r="AC128" s="178">
        <v>2025</v>
      </c>
      <c r="AD128" s="12"/>
    </row>
    <row r="129" spans="1:30" s="43" customFormat="1" ht="47.25">
      <c r="A129" s="86">
        <v>6</v>
      </c>
      <c r="B129" s="86">
        <v>7</v>
      </c>
      <c r="C129" s="87">
        <v>5</v>
      </c>
      <c r="D129" s="90">
        <v>0</v>
      </c>
      <c r="E129" s="90">
        <v>7</v>
      </c>
      <c r="F129" s="90">
        <v>0</v>
      </c>
      <c r="G129" s="90">
        <v>3</v>
      </c>
      <c r="H129" s="90">
        <v>0</v>
      </c>
      <c r="I129" s="91">
        <v>1</v>
      </c>
      <c r="J129" s="91">
        <v>3</v>
      </c>
      <c r="K129" s="91">
        <v>0</v>
      </c>
      <c r="L129" s="91">
        <v>2</v>
      </c>
      <c r="M129" s="91">
        <v>2</v>
      </c>
      <c r="N129" s="91">
        <v>0</v>
      </c>
      <c r="O129" s="91">
        <v>0</v>
      </c>
      <c r="P129" s="91">
        <v>1</v>
      </c>
      <c r="Q129" s="91">
        <v>0</v>
      </c>
      <c r="R129" s="103"/>
      <c r="S129" s="103"/>
      <c r="T129" s="103"/>
      <c r="U129" s="248" t="s">
        <v>198</v>
      </c>
      <c r="V129" s="73" t="s">
        <v>10</v>
      </c>
      <c r="W129" s="155">
        <v>742.9</v>
      </c>
      <c r="X129" s="155">
        <v>786.9</v>
      </c>
      <c r="Y129" s="155">
        <v>786.9</v>
      </c>
      <c r="Z129" s="155">
        <v>786.9</v>
      </c>
      <c r="AA129" s="155">
        <v>786.9</v>
      </c>
      <c r="AB129" s="155">
        <f>SUM(W129:AA129)</f>
        <v>3890.5</v>
      </c>
      <c r="AC129" s="178">
        <v>2025</v>
      </c>
      <c r="AD129" s="13"/>
    </row>
    <row r="130" spans="1:30" s="43" customFormat="1" ht="31.5">
      <c r="A130" s="87"/>
      <c r="B130" s="87"/>
      <c r="C130" s="87"/>
      <c r="D130" s="90"/>
      <c r="E130" s="90"/>
      <c r="F130" s="90"/>
      <c r="G130" s="90"/>
      <c r="H130" s="90"/>
      <c r="I130" s="55"/>
      <c r="J130" s="55"/>
      <c r="K130" s="55"/>
      <c r="L130" s="55"/>
      <c r="M130" s="55"/>
      <c r="N130" s="55"/>
      <c r="O130" s="55"/>
      <c r="P130" s="104"/>
      <c r="Q130" s="103"/>
      <c r="R130" s="103"/>
      <c r="S130" s="103"/>
      <c r="T130" s="103"/>
      <c r="U130" s="259" t="s">
        <v>196</v>
      </c>
      <c r="V130" s="82" t="s">
        <v>24</v>
      </c>
      <c r="W130" s="156">
        <v>630</v>
      </c>
      <c r="X130" s="156">
        <v>700</v>
      </c>
      <c r="Y130" s="156">
        <v>700</v>
      </c>
      <c r="Z130" s="156">
        <v>750</v>
      </c>
      <c r="AA130" s="156">
        <v>800</v>
      </c>
      <c r="AB130" s="156">
        <f>SUM(W130:AA130)</f>
        <v>3580</v>
      </c>
      <c r="AC130" s="178">
        <v>2025</v>
      </c>
      <c r="AD130" s="13"/>
    </row>
    <row r="131" spans="1:30" s="45" customFormat="1" ht="31.5">
      <c r="A131" s="86"/>
      <c r="B131" s="86"/>
      <c r="C131" s="87"/>
      <c r="D131" s="90"/>
      <c r="E131" s="90"/>
      <c r="F131" s="90"/>
      <c r="G131" s="90"/>
      <c r="H131" s="90"/>
      <c r="I131" s="91"/>
      <c r="J131" s="91"/>
      <c r="K131" s="91"/>
      <c r="L131" s="91"/>
      <c r="M131" s="91"/>
      <c r="N131" s="91"/>
      <c r="O131" s="91"/>
      <c r="P131" s="92"/>
      <c r="Q131" s="93"/>
      <c r="R131" s="93"/>
      <c r="S131" s="93"/>
      <c r="T131" s="102"/>
      <c r="U131" s="259" t="s">
        <v>197</v>
      </c>
      <c r="V131" s="73" t="s">
        <v>29</v>
      </c>
      <c r="W131" s="185">
        <v>1</v>
      </c>
      <c r="X131" s="185">
        <v>1</v>
      </c>
      <c r="Y131" s="185">
        <v>1</v>
      </c>
      <c r="Z131" s="185">
        <v>1</v>
      </c>
      <c r="AA131" s="185">
        <v>1</v>
      </c>
      <c r="AB131" s="185">
        <v>1</v>
      </c>
      <c r="AC131" s="178">
        <v>2025</v>
      </c>
      <c r="AD131" s="44"/>
    </row>
    <row r="132" spans="1:30" s="43" customFormat="1" ht="31.5">
      <c r="A132" s="86">
        <v>6</v>
      </c>
      <c r="B132" s="86">
        <v>7</v>
      </c>
      <c r="C132" s="87">
        <v>5</v>
      </c>
      <c r="D132" s="90">
        <v>0</v>
      </c>
      <c r="E132" s="90">
        <v>7</v>
      </c>
      <c r="F132" s="90">
        <v>0</v>
      </c>
      <c r="G132" s="90">
        <v>5</v>
      </c>
      <c r="H132" s="90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3"/>
      <c r="T132" s="93"/>
      <c r="U132" s="267" t="s">
        <v>40</v>
      </c>
      <c r="V132" s="72" t="s">
        <v>10</v>
      </c>
      <c r="W132" s="186">
        <f aca="true" t="shared" si="12" ref="W132:AB132">W133+W138</f>
        <v>200</v>
      </c>
      <c r="X132" s="186">
        <f t="shared" si="12"/>
        <v>200</v>
      </c>
      <c r="Y132" s="186">
        <f t="shared" si="12"/>
        <v>200</v>
      </c>
      <c r="Z132" s="186">
        <f t="shared" si="12"/>
        <v>200</v>
      </c>
      <c r="AA132" s="186">
        <f t="shared" si="12"/>
        <v>200</v>
      </c>
      <c r="AB132" s="186">
        <f t="shared" si="12"/>
        <v>1000</v>
      </c>
      <c r="AC132" s="178">
        <v>2025</v>
      </c>
      <c r="AD132" s="13"/>
    </row>
    <row r="133" spans="1:30" s="43" customFormat="1" ht="31.5">
      <c r="A133" s="86">
        <v>6</v>
      </c>
      <c r="B133" s="86">
        <v>7</v>
      </c>
      <c r="C133" s="87">
        <v>5</v>
      </c>
      <c r="D133" s="94"/>
      <c r="E133" s="94"/>
      <c r="F133" s="94"/>
      <c r="G133" s="90"/>
      <c r="H133" s="90"/>
      <c r="I133" s="91"/>
      <c r="J133" s="91"/>
      <c r="K133" s="91"/>
      <c r="L133" s="91"/>
      <c r="M133" s="91"/>
      <c r="N133" s="91"/>
      <c r="O133" s="91"/>
      <c r="P133" s="92"/>
      <c r="Q133" s="93"/>
      <c r="R133" s="93"/>
      <c r="S133" s="93"/>
      <c r="T133" s="93"/>
      <c r="U133" s="258" t="s">
        <v>194</v>
      </c>
      <c r="V133" s="72" t="s">
        <v>10</v>
      </c>
      <c r="W133" s="186">
        <f aca="true" t="shared" si="13" ref="W133:AB133">W135</f>
        <v>200</v>
      </c>
      <c r="X133" s="186">
        <f t="shared" si="13"/>
        <v>200</v>
      </c>
      <c r="Y133" s="186">
        <f t="shared" si="13"/>
        <v>200</v>
      </c>
      <c r="Z133" s="186">
        <f t="shared" si="13"/>
        <v>200</v>
      </c>
      <c r="AA133" s="186">
        <f t="shared" si="13"/>
        <v>200</v>
      </c>
      <c r="AB133" s="186">
        <f t="shared" si="13"/>
        <v>1000</v>
      </c>
      <c r="AC133" s="178">
        <v>2025</v>
      </c>
      <c r="AD133" s="13"/>
    </row>
    <row r="134" spans="1:30" s="48" customFormat="1" ht="31.5">
      <c r="A134" s="86">
        <v>6</v>
      </c>
      <c r="B134" s="86">
        <v>7</v>
      </c>
      <c r="C134" s="87">
        <v>5</v>
      </c>
      <c r="D134" s="90"/>
      <c r="E134" s="90"/>
      <c r="F134" s="90"/>
      <c r="G134" s="90"/>
      <c r="H134" s="90"/>
      <c r="I134" s="91"/>
      <c r="J134" s="91"/>
      <c r="K134" s="91"/>
      <c r="L134" s="91"/>
      <c r="M134" s="91"/>
      <c r="N134" s="91"/>
      <c r="O134" s="91"/>
      <c r="P134" s="92"/>
      <c r="Q134" s="93"/>
      <c r="R134" s="93"/>
      <c r="S134" s="93"/>
      <c r="T134" s="93"/>
      <c r="U134" s="247" t="s">
        <v>148</v>
      </c>
      <c r="V134" s="73" t="s">
        <v>24</v>
      </c>
      <c r="W134" s="191">
        <v>150</v>
      </c>
      <c r="X134" s="191">
        <v>150</v>
      </c>
      <c r="Y134" s="191">
        <v>150</v>
      </c>
      <c r="Z134" s="191">
        <v>150</v>
      </c>
      <c r="AA134" s="191">
        <v>150</v>
      </c>
      <c r="AB134" s="191">
        <f>SUM(W134:AA134)</f>
        <v>750</v>
      </c>
      <c r="AC134" s="178">
        <v>2025</v>
      </c>
      <c r="AD134" s="12"/>
    </row>
    <row r="135" spans="1:30" s="43" customFormat="1" ht="31.5">
      <c r="A135" s="86">
        <v>6</v>
      </c>
      <c r="B135" s="86">
        <v>7</v>
      </c>
      <c r="C135" s="87">
        <v>5</v>
      </c>
      <c r="D135" s="90">
        <v>0</v>
      </c>
      <c r="E135" s="90">
        <v>7</v>
      </c>
      <c r="F135" s="90">
        <v>0</v>
      </c>
      <c r="G135" s="90">
        <v>5</v>
      </c>
      <c r="H135" s="90">
        <v>0</v>
      </c>
      <c r="I135" s="91">
        <v>1</v>
      </c>
      <c r="J135" s="91">
        <v>4</v>
      </c>
      <c r="K135" s="91">
        <v>0</v>
      </c>
      <c r="L135" s="91">
        <v>1</v>
      </c>
      <c r="M135" s="91">
        <v>2</v>
      </c>
      <c r="N135" s="91">
        <v>0</v>
      </c>
      <c r="O135" s="91">
        <v>0</v>
      </c>
      <c r="P135" s="91">
        <v>1</v>
      </c>
      <c r="Q135" s="91">
        <v>0</v>
      </c>
      <c r="R135" s="91"/>
      <c r="S135" s="93"/>
      <c r="T135" s="93"/>
      <c r="U135" s="268" t="s">
        <v>155</v>
      </c>
      <c r="V135" s="73" t="s">
        <v>10</v>
      </c>
      <c r="W135" s="155">
        <v>200</v>
      </c>
      <c r="X135" s="155">
        <v>200</v>
      </c>
      <c r="Y135" s="155">
        <v>200</v>
      </c>
      <c r="Z135" s="155">
        <v>200</v>
      </c>
      <c r="AA135" s="155">
        <v>200</v>
      </c>
      <c r="AB135" s="155">
        <f>W135+X135+Y135+Z135+AA135</f>
        <v>1000</v>
      </c>
      <c r="AC135" s="178">
        <v>2025</v>
      </c>
      <c r="AD135" s="13"/>
    </row>
    <row r="136" spans="1:30" s="43" customFormat="1" ht="31.5">
      <c r="A136" s="87"/>
      <c r="B136" s="87"/>
      <c r="C136" s="87"/>
      <c r="D136" s="90"/>
      <c r="E136" s="90"/>
      <c r="F136" s="90"/>
      <c r="G136" s="90"/>
      <c r="H136" s="90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103"/>
      <c r="T136" s="103"/>
      <c r="U136" s="247" t="s">
        <v>148</v>
      </c>
      <c r="V136" s="83" t="s">
        <v>24</v>
      </c>
      <c r="W136" s="191">
        <v>150</v>
      </c>
      <c r="X136" s="191">
        <v>150</v>
      </c>
      <c r="Y136" s="191">
        <v>150</v>
      </c>
      <c r="Z136" s="191">
        <v>150</v>
      </c>
      <c r="AA136" s="191">
        <v>150</v>
      </c>
      <c r="AB136" s="191">
        <f>SUM(W136:AA136)</f>
        <v>750</v>
      </c>
      <c r="AC136" s="178">
        <v>2025</v>
      </c>
      <c r="AD136" s="13"/>
    </row>
    <row r="137" spans="1:30" s="43" customFormat="1" ht="47.25">
      <c r="A137" s="86">
        <v>6</v>
      </c>
      <c r="B137" s="86">
        <v>7</v>
      </c>
      <c r="C137" s="87">
        <v>5</v>
      </c>
      <c r="D137" s="90"/>
      <c r="E137" s="90"/>
      <c r="F137" s="90"/>
      <c r="G137" s="90"/>
      <c r="H137" s="90"/>
      <c r="I137" s="91"/>
      <c r="J137" s="91"/>
      <c r="K137" s="91"/>
      <c r="L137" s="91"/>
      <c r="M137" s="91"/>
      <c r="N137" s="91"/>
      <c r="O137" s="91"/>
      <c r="P137" s="92"/>
      <c r="Q137" s="93"/>
      <c r="R137" s="93"/>
      <c r="S137" s="93"/>
      <c r="T137" s="93"/>
      <c r="U137" s="247" t="s">
        <v>115</v>
      </c>
      <c r="V137" s="73" t="s">
        <v>29</v>
      </c>
      <c r="W137" s="150">
        <v>1</v>
      </c>
      <c r="X137" s="150">
        <v>1</v>
      </c>
      <c r="Y137" s="150">
        <v>1</v>
      </c>
      <c r="Z137" s="150">
        <v>1</v>
      </c>
      <c r="AA137" s="150">
        <v>1</v>
      </c>
      <c r="AB137" s="150">
        <v>1</v>
      </c>
      <c r="AC137" s="178">
        <v>2025</v>
      </c>
      <c r="AD137" s="13"/>
    </row>
    <row r="138" spans="1:30" s="43" customFormat="1" ht="31.5">
      <c r="A138" s="86">
        <v>6</v>
      </c>
      <c r="B138" s="86">
        <v>7</v>
      </c>
      <c r="C138" s="87">
        <v>5</v>
      </c>
      <c r="D138" s="90"/>
      <c r="E138" s="90"/>
      <c r="F138" s="90"/>
      <c r="G138" s="90"/>
      <c r="H138" s="90"/>
      <c r="I138" s="91"/>
      <c r="J138" s="91"/>
      <c r="K138" s="91"/>
      <c r="L138" s="91"/>
      <c r="M138" s="91"/>
      <c r="N138" s="91"/>
      <c r="O138" s="91"/>
      <c r="P138" s="92"/>
      <c r="Q138" s="93"/>
      <c r="R138" s="93"/>
      <c r="S138" s="93"/>
      <c r="T138" s="93"/>
      <c r="U138" s="258" t="s">
        <v>195</v>
      </c>
      <c r="V138" s="72" t="s">
        <v>10</v>
      </c>
      <c r="W138" s="192">
        <v>0</v>
      </c>
      <c r="X138" s="192">
        <v>0</v>
      </c>
      <c r="Y138" s="192">
        <v>0</v>
      </c>
      <c r="Z138" s="192">
        <v>0</v>
      </c>
      <c r="AA138" s="192">
        <v>0</v>
      </c>
      <c r="AB138" s="192">
        <v>0</v>
      </c>
      <c r="AC138" s="178">
        <v>2025</v>
      </c>
      <c r="AD138" s="13"/>
    </row>
    <row r="139" spans="1:30" s="43" customFormat="1" ht="47.25">
      <c r="A139" s="86">
        <v>6</v>
      </c>
      <c r="B139" s="86">
        <v>7</v>
      </c>
      <c r="C139" s="87">
        <v>5</v>
      </c>
      <c r="D139" s="90"/>
      <c r="E139" s="90"/>
      <c r="F139" s="90"/>
      <c r="G139" s="90"/>
      <c r="H139" s="90"/>
      <c r="I139" s="91"/>
      <c r="J139" s="91"/>
      <c r="K139" s="91"/>
      <c r="L139" s="91"/>
      <c r="M139" s="91"/>
      <c r="N139" s="91"/>
      <c r="O139" s="91"/>
      <c r="P139" s="92"/>
      <c r="Q139" s="93"/>
      <c r="R139" s="93"/>
      <c r="S139" s="93"/>
      <c r="T139" s="93"/>
      <c r="U139" s="247" t="s">
        <v>193</v>
      </c>
      <c r="V139" s="73" t="s">
        <v>23</v>
      </c>
      <c r="W139" s="193">
        <v>5</v>
      </c>
      <c r="X139" s="193">
        <v>5</v>
      </c>
      <c r="Y139" s="193">
        <v>5</v>
      </c>
      <c r="Z139" s="193">
        <v>5</v>
      </c>
      <c r="AA139" s="193">
        <v>5</v>
      </c>
      <c r="AB139" s="191">
        <v>5</v>
      </c>
      <c r="AC139" s="178">
        <v>2025</v>
      </c>
      <c r="AD139" s="13"/>
    </row>
    <row r="140" spans="1:30" s="43" customFormat="1" ht="47.25">
      <c r="A140" s="86">
        <v>6</v>
      </c>
      <c r="B140" s="86">
        <v>7</v>
      </c>
      <c r="C140" s="87">
        <v>5</v>
      </c>
      <c r="D140" s="90"/>
      <c r="E140" s="90"/>
      <c r="F140" s="90"/>
      <c r="G140" s="90"/>
      <c r="H140" s="90"/>
      <c r="I140" s="91"/>
      <c r="J140" s="91"/>
      <c r="K140" s="91"/>
      <c r="L140" s="91"/>
      <c r="M140" s="91"/>
      <c r="N140" s="91"/>
      <c r="O140" s="91"/>
      <c r="P140" s="92"/>
      <c r="Q140" s="93"/>
      <c r="R140" s="93"/>
      <c r="S140" s="93"/>
      <c r="T140" s="93"/>
      <c r="U140" s="247" t="s">
        <v>192</v>
      </c>
      <c r="V140" s="73" t="s">
        <v>23</v>
      </c>
      <c r="W140" s="193">
        <v>5</v>
      </c>
      <c r="X140" s="193">
        <v>5</v>
      </c>
      <c r="Y140" s="193">
        <v>5</v>
      </c>
      <c r="Z140" s="193">
        <v>5</v>
      </c>
      <c r="AA140" s="193">
        <v>5</v>
      </c>
      <c r="AB140" s="191">
        <v>5</v>
      </c>
      <c r="AC140" s="178">
        <v>2025</v>
      </c>
      <c r="AD140" s="13"/>
    </row>
    <row r="141" spans="1:30" s="43" customFormat="1" ht="31.5">
      <c r="A141" s="86">
        <v>6</v>
      </c>
      <c r="B141" s="86">
        <v>7</v>
      </c>
      <c r="C141" s="87">
        <v>5</v>
      </c>
      <c r="D141" s="90"/>
      <c r="E141" s="90"/>
      <c r="F141" s="90"/>
      <c r="G141" s="90"/>
      <c r="H141" s="90"/>
      <c r="I141" s="91"/>
      <c r="J141" s="91"/>
      <c r="K141" s="91"/>
      <c r="L141" s="91"/>
      <c r="M141" s="91"/>
      <c r="N141" s="91"/>
      <c r="O141" s="91"/>
      <c r="P141" s="92"/>
      <c r="Q141" s="93"/>
      <c r="R141" s="93"/>
      <c r="S141" s="93"/>
      <c r="T141" s="93"/>
      <c r="U141" s="247" t="s">
        <v>70</v>
      </c>
      <c r="V141" s="73" t="s">
        <v>29</v>
      </c>
      <c r="W141" s="150">
        <v>1</v>
      </c>
      <c r="X141" s="150">
        <v>1</v>
      </c>
      <c r="Y141" s="150">
        <v>1</v>
      </c>
      <c r="Z141" s="150">
        <v>1</v>
      </c>
      <c r="AA141" s="150">
        <v>1</v>
      </c>
      <c r="AB141" s="150">
        <v>1</v>
      </c>
      <c r="AC141" s="178">
        <v>2025</v>
      </c>
      <c r="AD141" s="13"/>
    </row>
    <row r="142" spans="1:30" s="45" customFormat="1" ht="31.5">
      <c r="A142" s="86">
        <v>6</v>
      </c>
      <c r="B142" s="86">
        <v>7</v>
      </c>
      <c r="C142" s="87">
        <v>5</v>
      </c>
      <c r="D142" s="90"/>
      <c r="E142" s="90"/>
      <c r="F142" s="90"/>
      <c r="G142" s="90"/>
      <c r="H142" s="90"/>
      <c r="I142" s="91"/>
      <c r="J142" s="91"/>
      <c r="K142" s="91"/>
      <c r="L142" s="91"/>
      <c r="M142" s="91"/>
      <c r="N142" s="91"/>
      <c r="O142" s="91"/>
      <c r="P142" s="92"/>
      <c r="Q142" s="93"/>
      <c r="R142" s="93"/>
      <c r="S142" s="93"/>
      <c r="T142" s="93"/>
      <c r="U142" s="247" t="s">
        <v>149</v>
      </c>
      <c r="V142" s="73" t="s">
        <v>29</v>
      </c>
      <c r="W142" s="150">
        <v>1</v>
      </c>
      <c r="X142" s="150">
        <v>1</v>
      </c>
      <c r="Y142" s="150">
        <v>1</v>
      </c>
      <c r="Z142" s="150">
        <v>1</v>
      </c>
      <c r="AA142" s="150">
        <v>1</v>
      </c>
      <c r="AB142" s="150">
        <v>1</v>
      </c>
      <c r="AC142" s="178">
        <v>2025</v>
      </c>
      <c r="AD142" s="44"/>
    </row>
    <row r="143" spans="1:30" s="43" customFormat="1" ht="31.5">
      <c r="A143" s="86">
        <v>6</v>
      </c>
      <c r="B143" s="86">
        <v>7</v>
      </c>
      <c r="C143" s="87">
        <v>5</v>
      </c>
      <c r="D143" s="90">
        <v>0</v>
      </c>
      <c r="E143" s="90">
        <v>7</v>
      </c>
      <c r="F143" s="90">
        <v>0</v>
      </c>
      <c r="G143" s="90">
        <v>7</v>
      </c>
      <c r="H143" s="90"/>
      <c r="I143" s="91"/>
      <c r="J143" s="91"/>
      <c r="K143" s="91"/>
      <c r="L143" s="91"/>
      <c r="M143" s="91"/>
      <c r="N143" s="91"/>
      <c r="O143" s="91"/>
      <c r="P143" s="92"/>
      <c r="Q143" s="93"/>
      <c r="R143" s="93"/>
      <c r="S143" s="93"/>
      <c r="T143" s="93"/>
      <c r="U143" s="269" t="s">
        <v>41</v>
      </c>
      <c r="V143" s="72" t="s">
        <v>10</v>
      </c>
      <c r="W143" s="186">
        <f aca="true" t="shared" si="14" ref="W143:AB143">W144+W153</f>
        <v>11978.5</v>
      </c>
      <c r="X143" s="186">
        <f t="shared" si="14"/>
        <v>11978.5</v>
      </c>
      <c r="Y143" s="186">
        <f t="shared" si="14"/>
        <v>11978.5</v>
      </c>
      <c r="Z143" s="186">
        <f t="shared" si="14"/>
        <v>11978.5</v>
      </c>
      <c r="AA143" s="186">
        <f t="shared" si="14"/>
        <v>11978.5</v>
      </c>
      <c r="AB143" s="186">
        <f t="shared" si="14"/>
        <v>59892.5</v>
      </c>
      <c r="AC143" s="178">
        <v>2025</v>
      </c>
      <c r="AD143" s="13"/>
    </row>
    <row r="144" spans="1:30" s="43" customFormat="1" ht="31.5">
      <c r="A144" s="86">
        <v>6</v>
      </c>
      <c r="B144" s="86">
        <v>7</v>
      </c>
      <c r="C144" s="87">
        <v>5</v>
      </c>
      <c r="D144" s="94"/>
      <c r="E144" s="94"/>
      <c r="F144" s="94"/>
      <c r="G144" s="90"/>
      <c r="H144" s="90"/>
      <c r="I144" s="91"/>
      <c r="J144" s="91"/>
      <c r="K144" s="91"/>
      <c r="L144" s="91"/>
      <c r="M144" s="91"/>
      <c r="N144" s="91"/>
      <c r="O144" s="91"/>
      <c r="P144" s="92"/>
      <c r="Q144" s="93"/>
      <c r="R144" s="93"/>
      <c r="S144" s="93"/>
      <c r="T144" s="93"/>
      <c r="U144" s="258" t="s">
        <v>20</v>
      </c>
      <c r="V144" s="72" t="s">
        <v>10</v>
      </c>
      <c r="W144" s="186">
        <f aca="true" t="shared" si="15" ref="W144:AB144">W151+W147</f>
        <v>11757.3</v>
      </c>
      <c r="X144" s="186">
        <f t="shared" si="15"/>
        <v>11757.3</v>
      </c>
      <c r="Y144" s="186">
        <f t="shared" si="15"/>
        <v>11757.3</v>
      </c>
      <c r="Z144" s="186">
        <f t="shared" si="15"/>
        <v>11757.3</v>
      </c>
      <c r="AA144" s="186">
        <f t="shared" si="15"/>
        <v>11757.3</v>
      </c>
      <c r="AB144" s="186">
        <f t="shared" si="15"/>
        <v>58786.5</v>
      </c>
      <c r="AC144" s="178">
        <v>2025</v>
      </c>
      <c r="AD144" s="13"/>
    </row>
    <row r="145" spans="1:30" s="43" customFormat="1" ht="31.5">
      <c r="A145" s="86">
        <v>6</v>
      </c>
      <c r="B145" s="86">
        <v>7</v>
      </c>
      <c r="C145" s="87">
        <v>5</v>
      </c>
      <c r="D145" s="90"/>
      <c r="E145" s="90"/>
      <c r="F145" s="90"/>
      <c r="G145" s="90"/>
      <c r="H145" s="90"/>
      <c r="I145" s="91"/>
      <c r="J145" s="91"/>
      <c r="K145" s="91"/>
      <c r="L145" s="91"/>
      <c r="M145" s="91"/>
      <c r="N145" s="91"/>
      <c r="O145" s="91"/>
      <c r="P145" s="92"/>
      <c r="Q145" s="93"/>
      <c r="R145" s="93"/>
      <c r="S145" s="93"/>
      <c r="T145" s="93"/>
      <c r="U145" s="247" t="s">
        <v>150</v>
      </c>
      <c r="V145" s="73" t="s">
        <v>24</v>
      </c>
      <c r="W145" s="163">
        <v>4100</v>
      </c>
      <c r="X145" s="163">
        <v>4100</v>
      </c>
      <c r="Y145" s="163">
        <v>4100</v>
      </c>
      <c r="Z145" s="163">
        <v>4100</v>
      </c>
      <c r="AA145" s="163">
        <v>4100</v>
      </c>
      <c r="AB145" s="156">
        <v>4100</v>
      </c>
      <c r="AC145" s="178">
        <v>2025</v>
      </c>
      <c r="AD145" s="13"/>
    </row>
    <row r="146" spans="1:34" s="43" customFormat="1" ht="47.25">
      <c r="A146" s="86">
        <v>6</v>
      </c>
      <c r="B146" s="86">
        <v>7</v>
      </c>
      <c r="C146" s="87">
        <v>5</v>
      </c>
      <c r="D146" s="90"/>
      <c r="E146" s="90"/>
      <c r="F146" s="90"/>
      <c r="G146" s="90"/>
      <c r="H146" s="90"/>
      <c r="I146" s="91"/>
      <c r="J146" s="91"/>
      <c r="K146" s="91"/>
      <c r="L146" s="91"/>
      <c r="M146" s="91"/>
      <c r="N146" s="91"/>
      <c r="O146" s="91"/>
      <c r="P146" s="92"/>
      <c r="Q146" s="93"/>
      <c r="R146" s="93"/>
      <c r="S146" s="93"/>
      <c r="T146" s="93"/>
      <c r="U146" s="247" t="s">
        <v>191</v>
      </c>
      <c r="V146" s="73" t="s">
        <v>17</v>
      </c>
      <c r="W146" s="227">
        <v>47</v>
      </c>
      <c r="X146" s="227">
        <v>47</v>
      </c>
      <c r="Y146" s="227">
        <v>47</v>
      </c>
      <c r="Z146" s="227">
        <v>47</v>
      </c>
      <c r="AA146" s="227">
        <v>47</v>
      </c>
      <c r="AB146" s="227">
        <v>47</v>
      </c>
      <c r="AC146" s="178">
        <v>2025</v>
      </c>
      <c r="AD146" s="12"/>
      <c r="AE146" s="48"/>
      <c r="AF146" s="48"/>
      <c r="AG146" s="48"/>
      <c r="AH146" s="48"/>
    </row>
    <row r="147" spans="1:34" s="43" customFormat="1" ht="31.5">
      <c r="A147" s="86">
        <v>6</v>
      </c>
      <c r="B147" s="86">
        <v>7</v>
      </c>
      <c r="C147" s="87">
        <v>5</v>
      </c>
      <c r="D147" s="90">
        <v>0</v>
      </c>
      <c r="E147" s="90">
        <v>7</v>
      </c>
      <c r="F147" s="90">
        <v>0</v>
      </c>
      <c r="G147" s="90">
        <v>7</v>
      </c>
      <c r="H147" s="90">
        <v>0</v>
      </c>
      <c r="I147" s="91">
        <v>1</v>
      </c>
      <c r="J147" s="91">
        <v>5</v>
      </c>
      <c r="K147" s="91">
        <v>0</v>
      </c>
      <c r="L147" s="91">
        <v>1</v>
      </c>
      <c r="M147" s="91">
        <v>1</v>
      </c>
      <c r="N147" s="91">
        <v>0</v>
      </c>
      <c r="O147" s="91">
        <v>2</v>
      </c>
      <c r="P147" s="91">
        <v>4</v>
      </c>
      <c r="Q147" s="91">
        <v>0</v>
      </c>
      <c r="R147" s="91"/>
      <c r="S147" s="93"/>
      <c r="T147" s="93"/>
      <c r="U147" s="249" t="s">
        <v>156</v>
      </c>
      <c r="V147" s="73" t="s">
        <v>10</v>
      </c>
      <c r="W147" s="155">
        <v>6123.9</v>
      </c>
      <c r="X147" s="155">
        <v>6123.9</v>
      </c>
      <c r="Y147" s="155">
        <v>6123.9</v>
      </c>
      <c r="Z147" s="155">
        <v>6123.9</v>
      </c>
      <c r="AA147" s="155">
        <v>6123.9</v>
      </c>
      <c r="AB147" s="155">
        <f>W147+X147+Y147+Z147+AA147</f>
        <v>30619.5</v>
      </c>
      <c r="AC147" s="178">
        <v>2025</v>
      </c>
      <c r="AD147" s="12"/>
      <c r="AE147" s="48"/>
      <c r="AF147" s="48"/>
      <c r="AG147" s="48"/>
      <c r="AH147" s="48"/>
    </row>
    <row r="148" spans="1:34" s="43" customFormat="1" ht="78.75">
      <c r="A148" s="86"/>
      <c r="B148" s="86"/>
      <c r="C148" s="87"/>
      <c r="D148" s="90"/>
      <c r="E148" s="90"/>
      <c r="F148" s="90"/>
      <c r="G148" s="90"/>
      <c r="H148" s="90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3"/>
      <c r="T148" s="93"/>
      <c r="U148" s="247" t="s">
        <v>104</v>
      </c>
      <c r="V148" s="73" t="s">
        <v>17</v>
      </c>
      <c r="W148" s="194">
        <v>52</v>
      </c>
      <c r="X148" s="194">
        <v>52</v>
      </c>
      <c r="Y148" s="194">
        <v>52</v>
      </c>
      <c r="Z148" s="194">
        <v>52</v>
      </c>
      <c r="AA148" s="194">
        <v>52</v>
      </c>
      <c r="AB148" s="194">
        <v>52</v>
      </c>
      <c r="AC148" s="178">
        <v>2025</v>
      </c>
      <c r="AD148" s="12"/>
      <c r="AE148" s="48"/>
      <c r="AF148" s="48"/>
      <c r="AG148" s="48"/>
      <c r="AH148" s="48"/>
    </row>
    <row r="149" spans="1:34" s="43" customFormat="1" ht="31.5">
      <c r="A149" s="86"/>
      <c r="B149" s="86"/>
      <c r="C149" s="87"/>
      <c r="D149" s="90"/>
      <c r="E149" s="90"/>
      <c r="F149" s="90"/>
      <c r="G149" s="90"/>
      <c r="H149" s="90"/>
      <c r="I149" s="91"/>
      <c r="J149" s="91"/>
      <c r="K149" s="91"/>
      <c r="L149" s="91"/>
      <c r="M149" s="91"/>
      <c r="N149" s="91"/>
      <c r="O149" s="91"/>
      <c r="P149" s="92"/>
      <c r="Q149" s="93"/>
      <c r="R149" s="93"/>
      <c r="S149" s="93"/>
      <c r="T149" s="93"/>
      <c r="U149" s="247" t="s">
        <v>117</v>
      </c>
      <c r="V149" s="73" t="s">
        <v>29</v>
      </c>
      <c r="W149" s="150">
        <v>1</v>
      </c>
      <c r="X149" s="150">
        <v>1</v>
      </c>
      <c r="Y149" s="150">
        <v>1</v>
      </c>
      <c r="Z149" s="150">
        <v>1</v>
      </c>
      <c r="AA149" s="150">
        <v>1</v>
      </c>
      <c r="AB149" s="150">
        <v>1</v>
      </c>
      <c r="AC149" s="178">
        <v>2025</v>
      </c>
      <c r="AD149" s="12"/>
      <c r="AE149" s="48"/>
      <c r="AF149" s="48"/>
      <c r="AG149" s="48"/>
      <c r="AH149" s="48"/>
    </row>
    <row r="150" spans="1:34" s="43" customFormat="1" ht="31.5">
      <c r="A150" s="86"/>
      <c r="B150" s="86"/>
      <c r="C150" s="87"/>
      <c r="D150" s="90"/>
      <c r="E150" s="90"/>
      <c r="F150" s="90"/>
      <c r="G150" s="90"/>
      <c r="H150" s="90"/>
      <c r="I150" s="91"/>
      <c r="J150" s="91"/>
      <c r="K150" s="91"/>
      <c r="L150" s="91"/>
      <c r="M150" s="91"/>
      <c r="N150" s="91"/>
      <c r="O150" s="91"/>
      <c r="P150" s="92"/>
      <c r="Q150" s="93"/>
      <c r="R150" s="93"/>
      <c r="S150" s="93"/>
      <c r="T150" s="93"/>
      <c r="U150" s="247" t="s">
        <v>190</v>
      </c>
      <c r="V150" s="73" t="s">
        <v>29</v>
      </c>
      <c r="W150" s="150">
        <v>1</v>
      </c>
      <c r="X150" s="150">
        <v>1</v>
      </c>
      <c r="Y150" s="150">
        <v>1</v>
      </c>
      <c r="Z150" s="150">
        <v>1</v>
      </c>
      <c r="AA150" s="150">
        <v>1</v>
      </c>
      <c r="AB150" s="150">
        <v>1</v>
      </c>
      <c r="AC150" s="178">
        <v>2025</v>
      </c>
      <c r="AD150" s="12"/>
      <c r="AE150" s="48"/>
      <c r="AF150" s="48"/>
      <c r="AG150" s="48"/>
      <c r="AH150" s="48"/>
    </row>
    <row r="151" spans="1:34" s="43" customFormat="1" ht="31.5">
      <c r="A151" s="86">
        <v>6</v>
      </c>
      <c r="B151" s="86">
        <v>7</v>
      </c>
      <c r="C151" s="87">
        <v>5</v>
      </c>
      <c r="D151" s="90">
        <v>0</v>
      </c>
      <c r="E151" s="90">
        <v>7</v>
      </c>
      <c r="F151" s="90">
        <v>0</v>
      </c>
      <c r="G151" s="90">
        <v>7</v>
      </c>
      <c r="H151" s="90">
        <v>0</v>
      </c>
      <c r="I151" s="91">
        <v>1</v>
      </c>
      <c r="J151" s="91">
        <v>5</v>
      </c>
      <c r="K151" s="91">
        <v>0</v>
      </c>
      <c r="L151" s="91">
        <v>1</v>
      </c>
      <c r="M151" s="91" t="s">
        <v>25</v>
      </c>
      <c r="N151" s="91">
        <v>0</v>
      </c>
      <c r="O151" s="91">
        <v>2</v>
      </c>
      <c r="P151" s="91">
        <v>4</v>
      </c>
      <c r="Q151" s="91">
        <v>0</v>
      </c>
      <c r="R151" s="91"/>
      <c r="S151" s="93"/>
      <c r="T151" s="93"/>
      <c r="U151" s="249" t="s">
        <v>165</v>
      </c>
      <c r="V151" s="73" t="s">
        <v>10</v>
      </c>
      <c r="W151" s="155">
        <v>5633.4</v>
      </c>
      <c r="X151" s="155">
        <v>5633.4</v>
      </c>
      <c r="Y151" s="155">
        <v>5633.4</v>
      </c>
      <c r="Z151" s="155">
        <v>5633.4</v>
      </c>
      <c r="AA151" s="155">
        <v>5633.4</v>
      </c>
      <c r="AB151" s="155">
        <f>W151+X151+Y151+Z151+AA151</f>
        <v>28167</v>
      </c>
      <c r="AC151" s="178">
        <v>2025</v>
      </c>
      <c r="AD151" s="12"/>
      <c r="AE151" s="48"/>
      <c r="AF151" s="48"/>
      <c r="AG151" s="48"/>
      <c r="AH151" s="48"/>
    </row>
    <row r="152" spans="1:34" s="43" customFormat="1" ht="31.5">
      <c r="A152" s="86"/>
      <c r="B152" s="86"/>
      <c r="C152" s="87"/>
      <c r="D152" s="90"/>
      <c r="E152" s="90"/>
      <c r="F152" s="90"/>
      <c r="G152" s="90"/>
      <c r="H152" s="90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3"/>
      <c r="T152" s="93"/>
      <c r="U152" s="247" t="s">
        <v>116</v>
      </c>
      <c r="V152" s="73" t="s">
        <v>24</v>
      </c>
      <c r="W152" s="163">
        <v>4100</v>
      </c>
      <c r="X152" s="163">
        <v>4100</v>
      </c>
      <c r="Y152" s="163">
        <v>4100</v>
      </c>
      <c r="Z152" s="163">
        <v>4100</v>
      </c>
      <c r="AA152" s="163">
        <v>4100</v>
      </c>
      <c r="AB152" s="163">
        <v>4100</v>
      </c>
      <c r="AC152" s="178">
        <v>2025</v>
      </c>
      <c r="AD152" s="12"/>
      <c r="AE152" s="48"/>
      <c r="AF152" s="48"/>
      <c r="AG152" s="48"/>
      <c r="AH152" s="48"/>
    </row>
    <row r="153" spans="1:34" s="43" customFormat="1" ht="47.25">
      <c r="A153" s="86">
        <v>6</v>
      </c>
      <c r="B153" s="86">
        <v>7</v>
      </c>
      <c r="C153" s="87">
        <v>5</v>
      </c>
      <c r="D153" s="90"/>
      <c r="E153" s="90"/>
      <c r="F153" s="90"/>
      <c r="G153" s="90"/>
      <c r="H153" s="90"/>
      <c r="I153" s="91"/>
      <c r="J153" s="91"/>
      <c r="K153" s="91"/>
      <c r="L153" s="91"/>
      <c r="M153" s="91"/>
      <c r="N153" s="91"/>
      <c r="O153" s="91"/>
      <c r="P153" s="92"/>
      <c r="Q153" s="93"/>
      <c r="R153" s="93"/>
      <c r="S153" s="93"/>
      <c r="T153" s="93"/>
      <c r="U153" s="270" t="s">
        <v>173</v>
      </c>
      <c r="V153" s="72" t="s">
        <v>10</v>
      </c>
      <c r="W153" s="186">
        <f aca="true" t="shared" si="16" ref="W153:AB153">W156</f>
        <v>221.2</v>
      </c>
      <c r="X153" s="186">
        <f t="shared" si="16"/>
        <v>221.2</v>
      </c>
      <c r="Y153" s="186">
        <f t="shared" si="16"/>
        <v>221.2</v>
      </c>
      <c r="Z153" s="186">
        <f t="shared" si="16"/>
        <v>221.2</v>
      </c>
      <c r="AA153" s="186">
        <f t="shared" si="16"/>
        <v>221.2</v>
      </c>
      <c r="AB153" s="186">
        <f t="shared" si="16"/>
        <v>1106</v>
      </c>
      <c r="AC153" s="178">
        <v>2025</v>
      </c>
      <c r="AD153" s="12"/>
      <c r="AE153" s="48"/>
      <c r="AF153" s="48"/>
      <c r="AG153" s="48"/>
      <c r="AH153" s="48"/>
    </row>
    <row r="154" spans="1:34" s="43" customFormat="1" ht="31.5">
      <c r="A154" s="86">
        <v>6</v>
      </c>
      <c r="B154" s="86">
        <v>7</v>
      </c>
      <c r="C154" s="87">
        <v>5</v>
      </c>
      <c r="D154" s="90"/>
      <c r="E154" s="90"/>
      <c r="F154" s="90"/>
      <c r="G154" s="90"/>
      <c r="H154" s="90"/>
      <c r="I154" s="91"/>
      <c r="J154" s="91"/>
      <c r="K154" s="91"/>
      <c r="L154" s="91"/>
      <c r="M154" s="91"/>
      <c r="N154" s="91"/>
      <c r="O154" s="91"/>
      <c r="P154" s="92"/>
      <c r="Q154" s="93"/>
      <c r="R154" s="93"/>
      <c r="S154" s="93"/>
      <c r="T154" s="93"/>
      <c r="U154" s="247" t="s">
        <v>127</v>
      </c>
      <c r="V154" s="73" t="s">
        <v>24</v>
      </c>
      <c r="W154" s="193">
        <v>180</v>
      </c>
      <c r="X154" s="193">
        <v>249</v>
      </c>
      <c r="Y154" s="193">
        <v>210</v>
      </c>
      <c r="Z154" s="193">
        <v>210</v>
      </c>
      <c r="AA154" s="193">
        <v>210</v>
      </c>
      <c r="AB154" s="193">
        <f>SUM(W154:AA154)</f>
        <v>1059</v>
      </c>
      <c r="AC154" s="178">
        <v>2025</v>
      </c>
      <c r="AD154" s="12"/>
      <c r="AE154" s="48"/>
      <c r="AF154" s="48"/>
      <c r="AG154" s="48"/>
      <c r="AH154" s="48"/>
    </row>
    <row r="155" spans="1:34" s="43" customFormat="1" ht="31.5">
      <c r="A155" s="86">
        <v>6</v>
      </c>
      <c r="B155" s="86">
        <v>7</v>
      </c>
      <c r="C155" s="87">
        <v>5</v>
      </c>
      <c r="D155" s="117"/>
      <c r="E155" s="117"/>
      <c r="F155" s="117"/>
      <c r="G155" s="117"/>
      <c r="H155" s="117"/>
      <c r="I155" s="91"/>
      <c r="J155" s="91"/>
      <c r="K155" s="91"/>
      <c r="L155" s="91"/>
      <c r="M155" s="91"/>
      <c r="N155" s="91"/>
      <c r="O155" s="91"/>
      <c r="P155" s="92"/>
      <c r="Q155" s="93"/>
      <c r="R155" s="93"/>
      <c r="S155" s="93"/>
      <c r="T155" s="93"/>
      <c r="U155" s="247" t="s">
        <v>189</v>
      </c>
      <c r="V155" s="73" t="s">
        <v>24</v>
      </c>
      <c r="W155" s="193">
        <v>550</v>
      </c>
      <c r="X155" s="193">
        <v>671</v>
      </c>
      <c r="Y155" s="193">
        <v>600</v>
      </c>
      <c r="Z155" s="193">
        <v>600</v>
      </c>
      <c r="AA155" s="193">
        <v>600</v>
      </c>
      <c r="AB155" s="193">
        <f>SUM(W155:AA155)</f>
        <v>3021</v>
      </c>
      <c r="AC155" s="178">
        <v>2025</v>
      </c>
      <c r="AD155" s="12"/>
      <c r="AE155" s="48"/>
      <c r="AF155" s="48"/>
      <c r="AG155" s="48"/>
      <c r="AH155" s="48"/>
    </row>
    <row r="156" spans="1:30" s="48" customFormat="1" ht="31.5">
      <c r="A156" s="87">
        <v>6</v>
      </c>
      <c r="B156" s="87">
        <v>7</v>
      </c>
      <c r="C156" s="116">
        <v>5</v>
      </c>
      <c r="D156" s="87">
        <v>0</v>
      </c>
      <c r="E156" s="87">
        <v>4</v>
      </c>
      <c r="F156" s="87">
        <v>0</v>
      </c>
      <c r="G156" s="87">
        <v>1</v>
      </c>
      <c r="H156" s="87">
        <v>0</v>
      </c>
      <c r="I156" s="87">
        <v>1</v>
      </c>
      <c r="J156" s="87">
        <v>5</v>
      </c>
      <c r="K156" s="87">
        <v>0</v>
      </c>
      <c r="L156" s="87">
        <v>2</v>
      </c>
      <c r="M156" s="87">
        <v>2</v>
      </c>
      <c r="N156" s="87">
        <v>0</v>
      </c>
      <c r="O156" s="87">
        <v>0</v>
      </c>
      <c r="P156" s="87">
        <v>1</v>
      </c>
      <c r="Q156" s="87">
        <v>0</v>
      </c>
      <c r="R156" s="87"/>
      <c r="S156" s="103"/>
      <c r="T156" s="103"/>
      <c r="U156" s="249" t="s">
        <v>163</v>
      </c>
      <c r="V156" s="83" t="s">
        <v>101</v>
      </c>
      <c r="W156" s="155">
        <v>221.2</v>
      </c>
      <c r="X156" s="155">
        <v>221.2</v>
      </c>
      <c r="Y156" s="155">
        <v>221.2</v>
      </c>
      <c r="Z156" s="155">
        <v>221.2</v>
      </c>
      <c r="AA156" s="155">
        <v>221.2</v>
      </c>
      <c r="AB156" s="155">
        <f>SUM(W156:AA156)</f>
        <v>1106</v>
      </c>
      <c r="AC156" s="178">
        <v>2025</v>
      </c>
      <c r="AD156" s="12"/>
    </row>
    <row r="157" spans="1:34" s="43" customFormat="1" ht="31.5">
      <c r="A157" s="86"/>
      <c r="B157" s="86"/>
      <c r="C157" s="87"/>
      <c r="D157" s="118"/>
      <c r="E157" s="118"/>
      <c r="F157" s="118"/>
      <c r="G157" s="118"/>
      <c r="H157" s="118"/>
      <c r="I157" s="91"/>
      <c r="J157" s="91"/>
      <c r="K157" s="91"/>
      <c r="L157" s="91"/>
      <c r="M157" s="91"/>
      <c r="N157" s="91"/>
      <c r="O157" s="91"/>
      <c r="P157" s="92"/>
      <c r="Q157" s="93"/>
      <c r="R157" s="93"/>
      <c r="S157" s="93"/>
      <c r="T157" s="93"/>
      <c r="U157" s="250" t="s">
        <v>127</v>
      </c>
      <c r="V157" s="83" t="s">
        <v>24</v>
      </c>
      <c r="W157" s="193">
        <v>218</v>
      </c>
      <c r="X157" s="193">
        <v>218</v>
      </c>
      <c r="Y157" s="193">
        <v>218</v>
      </c>
      <c r="Z157" s="193">
        <v>218</v>
      </c>
      <c r="AA157" s="193">
        <v>218</v>
      </c>
      <c r="AB157" s="193">
        <f>SUM(W157:AA157)</f>
        <v>1090</v>
      </c>
      <c r="AC157" s="178">
        <v>2025</v>
      </c>
      <c r="AD157" s="12"/>
      <c r="AE157" s="48"/>
      <c r="AF157" s="48"/>
      <c r="AG157" s="48"/>
      <c r="AH157" s="48"/>
    </row>
    <row r="158" spans="1:34" s="43" customFormat="1" ht="47.25">
      <c r="A158" s="86">
        <v>6</v>
      </c>
      <c r="B158" s="86">
        <v>7</v>
      </c>
      <c r="C158" s="87">
        <v>5</v>
      </c>
      <c r="D158" s="118"/>
      <c r="E158" s="118"/>
      <c r="F158" s="118"/>
      <c r="G158" s="118"/>
      <c r="H158" s="118"/>
      <c r="I158" s="91"/>
      <c r="J158" s="91"/>
      <c r="K158" s="91"/>
      <c r="L158" s="91"/>
      <c r="M158" s="91"/>
      <c r="N158" s="91"/>
      <c r="O158" s="91"/>
      <c r="P158" s="92"/>
      <c r="Q158" s="93"/>
      <c r="R158" s="93"/>
      <c r="S158" s="93"/>
      <c r="T158" s="93"/>
      <c r="U158" s="250" t="s">
        <v>211</v>
      </c>
      <c r="V158" s="83" t="s">
        <v>29</v>
      </c>
      <c r="W158" s="193">
        <v>1</v>
      </c>
      <c r="X158" s="193">
        <v>1</v>
      </c>
      <c r="Y158" s="193">
        <v>1</v>
      </c>
      <c r="Z158" s="193">
        <v>1</v>
      </c>
      <c r="AA158" s="193">
        <v>1</v>
      </c>
      <c r="AB158" s="193">
        <v>1</v>
      </c>
      <c r="AC158" s="178"/>
      <c r="AD158" s="12"/>
      <c r="AE158" s="48"/>
      <c r="AF158" s="48"/>
      <c r="AG158" s="48"/>
      <c r="AH158" s="48"/>
    </row>
    <row r="159" spans="1:30" s="43" customFormat="1" ht="18.75">
      <c r="A159" s="86">
        <v>6</v>
      </c>
      <c r="B159" s="86">
        <v>7</v>
      </c>
      <c r="C159" s="87">
        <v>5</v>
      </c>
      <c r="D159" s="90">
        <v>0</v>
      </c>
      <c r="E159" s="90">
        <v>7</v>
      </c>
      <c r="F159" s="90">
        <v>0</v>
      </c>
      <c r="G159" s="90">
        <v>9</v>
      </c>
      <c r="H159" s="90"/>
      <c r="I159" s="91"/>
      <c r="J159" s="91"/>
      <c r="K159" s="91"/>
      <c r="L159" s="91"/>
      <c r="M159" s="91"/>
      <c r="N159" s="91"/>
      <c r="O159" s="91"/>
      <c r="P159" s="91"/>
      <c r="Q159" s="91"/>
      <c r="R159" s="93"/>
      <c r="S159" s="93"/>
      <c r="T159" s="93"/>
      <c r="U159" s="269" t="s">
        <v>16</v>
      </c>
      <c r="V159" s="72" t="s">
        <v>10</v>
      </c>
      <c r="W159" s="186">
        <f aca="true" t="shared" si="17" ref="W159:AB159">W160</f>
        <v>12136.856</v>
      </c>
      <c r="X159" s="186">
        <f t="shared" si="17"/>
        <v>8247.656</v>
      </c>
      <c r="Y159" s="186">
        <f t="shared" si="17"/>
        <v>8247.656</v>
      </c>
      <c r="Z159" s="186">
        <f t="shared" si="17"/>
        <v>8247.656</v>
      </c>
      <c r="AA159" s="186">
        <f t="shared" si="17"/>
        <v>8247.656</v>
      </c>
      <c r="AB159" s="186">
        <f t="shared" si="17"/>
        <v>45127.479999999996</v>
      </c>
      <c r="AC159" s="178">
        <v>2025</v>
      </c>
      <c r="AD159" s="13"/>
    </row>
    <row r="160" spans="1:61" s="43" customFormat="1" ht="31.5">
      <c r="A160" s="86">
        <v>6</v>
      </c>
      <c r="B160" s="86">
        <v>7</v>
      </c>
      <c r="C160" s="87">
        <v>5</v>
      </c>
      <c r="D160" s="94"/>
      <c r="E160" s="94"/>
      <c r="F160" s="94"/>
      <c r="G160" s="90"/>
      <c r="H160" s="90"/>
      <c r="I160" s="91"/>
      <c r="J160" s="91"/>
      <c r="K160" s="91"/>
      <c r="L160" s="91"/>
      <c r="M160" s="91"/>
      <c r="N160" s="91"/>
      <c r="O160" s="91"/>
      <c r="P160" s="92"/>
      <c r="Q160" s="93"/>
      <c r="R160" s="93"/>
      <c r="S160" s="93"/>
      <c r="T160" s="93"/>
      <c r="U160" s="258" t="s">
        <v>22</v>
      </c>
      <c r="V160" s="72" t="s">
        <v>10</v>
      </c>
      <c r="W160" s="186">
        <f aca="true" t="shared" si="18" ref="W160:AB160">W162+W164+W166+W170+W168</f>
        <v>12136.856</v>
      </c>
      <c r="X160" s="186">
        <f t="shared" si="18"/>
        <v>8247.656</v>
      </c>
      <c r="Y160" s="186">
        <f t="shared" si="18"/>
        <v>8247.656</v>
      </c>
      <c r="Z160" s="186">
        <f t="shared" si="18"/>
        <v>8247.656</v>
      </c>
      <c r="AA160" s="186">
        <f t="shared" si="18"/>
        <v>8247.656</v>
      </c>
      <c r="AB160" s="186">
        <f t="shared" si="18"/>
        <v>45127.479999999996</v>
      </c>
      <c r="AC160" s="178">
        <v>2025</v>
      </c>
      <c r="AD160" s="49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</row>
    <row r="161" spans="1:61" s="43" customFormat="1" ht="47.25">
      <c r="A161" s="86">
        <v>6</v>
      </c>
      <c r="B161" s="86">
        <v>7</v>
      </c>
      <c r="C161" s="87">
        <v>5</v>
      </c>
      <c r="D161" s="90"/>
      <c r="E161" s="90"/>
      <c r="F161" s="90"/>
      <c r="G161" s="90"/>
      <c r="H161" s="90"/>
      <c r="I161" s="91"/>
      <c r="J161" s="91"/>
      <c r="K161" s="91"/>
      <c r="L161" s="91"/>
      <c r="M161" s="91"/>
      <c r="N161" s="91"/>
      <c r="O161" s="91"/>
      <c r="P161" s="92"/>
      <c r="Q161" s="93"/>
      <c r="R161" s="93"/>
      <c r="S161" s="93"/>
      <c r="T161" s="93"/>
      <c r="U161" s="247" t="s">
        <v>215</v>
      </c>
      <c r="V161" s="73" t="s">
        <v>23</v>
      </c>
      <c r="W161" s="193">
        <v>63</v>
      </c>
      <c r="X161" s="193">
        <v>63</v>
      </c>
      <c r="Y161" s="193">
        <v>63</v>
      </c>
      <c r="Z161" s="193">
        <v>63</v>
      </c>
      <c r="AA161" s="193">
        <v>63</v>
      </c>
      <c r="AB161" s="193">
        <v>63</v>
      </c>
      <c r="AC161" s="178">
        <v>2025</v>
      </c>
      <c r="AD161" s="49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</row>
    <row r="162" spans="1:61" s="43" customFormat="1" ht="47.25">
      <c r="A162" s="86">
        <v>6</v>
      </c>
      <c r="B162" s="86">
        <v>7</v>
      </c>
      <c r="C162" s="87">
        <v>5</v>
      </c>
      <c r="D162" s="90">
        <v>0</v>
      </c>
      <c r="E162" s="90">
        <v>7</v>
      </c>
      <c r="F162" s="90">
        <v>0</v>
      </c>
      <c r="G162" s="90">
        <v>9</v>
      </c>
      <c r="H162" s="90">
        <v>0</v>
      </c>
      <c r="I162" s="91">
        <v>1</v>
      </c>
      <c r="J162" s="91">
        <v>9</v>
      </c>
      <c r="K162" s="91">
        <v>0</v>
      </c>
      <c r="L162" s="91">
        <v>1</v>
      </c>
      <c r="M162" s="91">
        <v>2</v>
      </c>
      <c r="N162" s="91">
        <v>0</v>
      </c>
      <c r="O162" s="91">
        <v>0</v>
      </c>
      <c r="P162" s="91">
        <v>1</v>
      </c>
      <c r="Q162" s="91">
        <v>0</v>
      </c>
      <c r="R162" s="93"/>
      <c r="S162" s="93"/>
      <c r="T162" s="93"/>
      <c r="U162" s="249" t="s">
        <v>157</v>
      </c>
      <c r="V162" s="73" t="s">
        <v>10</v>
      </c>
      <c r="W162" s="155">
        <v>6265</v>
      </c>
      <c r="X162" s="155">
        <v>5483.8</v>
      </c>
      <c r="Y162" s="155">
        <v>5483.8</v>
      </c>
      <c r="Z162" s="155">
        <v>5483.8</v>
      </c>
      <c r="AA162" s="155">
        <v>5483.8</v>
      </c>
      <c r="AB162" s="155">
        <f>W162+X162+Y162+Z162+AA162</f>
        <v>28200.199999999997</v>
      </c>
      <c r="AC162" s="178">
        <v>2025</v>
      </c>
      <c r="AD162" s="49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</row>
    <row r="163" spans="1:61" s="43" customFormat="1" ht="63">
      <c r="A163" s="86"/>
      <c r="B163" s="86"/>
      <c r="C163" s="87"/>
      <c r="D163" s="90"/>
      <c r="E163" s="90"/>
      <c r="F163" s="90"/>
      <c r="G163" s="90"/>
      <c r="H163" s="90"/>
      <c r="I163" s="91"/>
      <c r="J163" s="91"/>
      <c r="K163" s="91"/>
      <c r="L163" s="91"/>
      <c r="M163" s="91"/>
      <c r="N163" s="91"/>
      <c r="O163" s="91"/>
      <c r="P163" s="91"/>
      <c r="Q163" s="91"/>
      <c r="R163" s="93"/>
      <c r="S163" s="93"/>
      <c r="T163" s="93"/>
      <c r="U163" s="271" t="s">
        <v>188</v>
      </c>
      <c r="V163" s="73" t="s">
        <v>17</v>
      </c>
      <c r="W163" s="157">
        <f aca="true" t="shared" si="19" ref="W163:AB163">W162/W18*100</f>
        <v>0.5235649558401332</v>
      </c>
      <c r="X163" s="157">
        <f t="shared" si="19"/>
        <v>0.5141137552575239</v>
      </c>
      <c r="Y163" s="157">
        <f t="shared" si="19"/>
        <v>0.5419718468267857</v>
      </c>
      <c r="Z163" s="157">
        <f t="shared" si="19"/>
        <v>0.4420077038384987</v>
      </c>
      <c r="AA163" s="157">
        <f t="shared" si="19"/>
        <v>0.4420077038384987</v>
      </c>
      <c r="AB163" s="157">
        <f t="shared" si="19"/>
        <v>0.48989356397757144</v>
      </c>
      <c r="AC163" s="178">
        <v>2025</v>
      </c>
      <c r="AD163" s="49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</row>
    <row r="164" spans="1:30" s="45" customFormat="1" ht="47.25">
      <c r="A164" s="86">
        <v>6</v>
      </c>
      <c r="B164" s="86">
        <v>7</v>
      </c>
      <c r="C164" s="87">
        <v>5</v>
      </c>
      <c r="D164" s="90">
        <v>0</v>
      </c>
      <c r="E164" s="90">
        <v>7</v>
      </c>
      <c r="F164" s="90">
        <v>0</v>
      </c>
      <c r="G164" s="90">
        <v>9</v>
      </c>
      <c r="H164" s="90">
        <v>0</v>
      </c>
      <c r="I164" s="91">
        <v>1</v>
      </c>
      <c r="J164" s="91">
        <v>9</v>
      </c>
      <c r="K164" s="91">
        <v>0</v>
      </c>
      <c r="L164" s="91">
        <v>1</v>
      </c>
      <c r="M164" s="91">
        <v>2</v>
      </c>
      <c r="N164" s="91">
        <v>0</v>
      </c>
      <c r="O164" s="91">
        <v>0</v>
      </c>
      <c r="P164" s="91">
        <v>2</v>
      </c>
      <c r="Q164" s="91">
        <v>0</v>
      </c>
      <c r="R164" s="93"/>
      <c r="S164" s="93"/>
      <c r="T164" s="93"/>
      <c r="U164" s="249" t="s">
        <v>158</v>
      </c>
      <c r="V164" s="73" t="s">
        <v>10</v>
      </c>
      <c r="W164" s="155">
        <v>2419.116</v>
      </c>
      <c r="X164" s="155">
        <v>2419.116</v>
      </c>
      <c r="Y164" s="155">
        <v>2419.116</v>
      </c>
      <c r="Z164" s="155">
        <v>2419.116</v>
      </c>
      <c r="AA164" s="155">
        <v>2419.116</v>
      </c>
      <c r="AB164" s="155">
        <f>W164+X164+Y164+Z164+AA164</f>
        <v>12095.58</v>
      </c>
      <c r="AC164" s="178">
        <v>2025</v>
      </c>
      <c r="AD164" s="44"/>
    </row>
    <row r="165" spans="1:30" s="45" customFormat="1" ht="78.75">
      <c r="A165" s="86"/>
      <c r="B165" s="86"/>
      <c r="C165" s="87"/>
      <c r="D165" s="90"/>
      <c r="E165" s="90"/>
      <c r="F165" s="90"/>
      <c r="G165" s="90"/>
      <c r="H165" s="90"/>
      <c r="I165" s="91"/>
      <c r="J165" s="91"/>
      <c r="K165" s="91"/>
      <c r="L165" s="91"/>
      <c r="M165" s="91"/>
      <c r="N165" s="91"/>
      <c r="O165" s="91"/>
      <c r="P165" s="91"/>
      <c r="Q165" s="91"/>
      <c r="R165" s="93"/>
      <c r="S165" s="93"/>
      <c r="T165" s="93"/>
      <c r="U165" s="272" t="s">
        <v>187</v>
      </c>
      <c r="V165" s="73" t="s">
        <v>17</v>
      </c>
      <c r="W165" s="157">
        <f aca="true" t="shared" si="20" ref="W165:AB165">W164/W18*100</f>
        <v>0.20216510163003346</v>
      </c>
      <c r="X165" s="157">
        <f t="shared" si="20"/>
        <v>0.22679543585899564</v>
      </c>
      <c r="Y165" s="157">
        <f t="shared" si="20"/>
        <v>0.23908471611076737</v>
      </c>
      <c r="Z165" s="157">
        <f t="shared" si="20"/>
        <v>0.19498667137367764</v>
      </c>
      <c r="AA165" s="157">
        <f t="shared" si="20"/>
        <v>0.19498667137367764</v>
      </c>
      <c r="AB165" s="157">
        <f t="shared" si="20"/>
        <v>0.21012428261415997</v>
      </c>
      <c r="AC165" s="178">
        <v>2025</v>
      </c>
      <c r="AD165" s="44"/>
    </row>
    <row r="166" spans="1:30" s="43" customFormat="1" ht="31.5">
      <c r="A166" s="86">
        <v>6</v>
      </c>
      <c r="B166" s="86">
        <v>7</v>
      </c>
      <c r="C166" s="87">
        <v>5</v>
      </c>
      <c r="D166" s="90">
        <v>0</v>
      </c>
      <c r="E166" s="90">
        <v>7</v>
      </c>
      <c r="F166" s="90">
        <v>0</v>
      </c>
      <c r="G166" s="90">
        <v>9</v>
      </c>
      <c r="H166" s="90">
        <v>0</v>
      </c>
      <c r="I166" s="91">
        <v>1</v>
      </c>
      <c r="J166" s="91">
        <v>9</v>
      </c>
      <c r="K166" s="91">
        <v>0</v>
      </c>
      <c r="L166" s="91">
        <v>1</v>
      </c>
      <c r="M166" s="91">
        <v>2</v>
      </c>
      <c r="N166" s="91">
        <v>0</v>
      </c>
      <c r="O166" s="91">
        <v>0</v>
      </c>
      <c r="P166" s="91">
        <v>3</v>
      </c>
      <c r="Q166" s="91">
        <v>0</v>
      </c>
      <c r="R166" s="93"/>
      <c r="S166" s="93"/>
      <c r="T166" s="93"/>
      <c r="U166" s="249" t="s">
        <v>65</v>
      </c>
      <c r="V166" s="73" t="s">
        <v>10</v>
      </c>
      <c r="W166" s="155">
        <v>344.74</v>
      </c>
      <c r="X166" s="155">
        <v>344.74</v>
      </c>
      <c r="Y166" s="155">
        <v>344.74</v>
      </c>
      <c r="Z166" s="155">
        <v>344.74</v>
      </c>
      <c r="AA166" s="155">
        <v>344.74</v>
      </c>
      <c r="AB166" s="155">
        <f>W166+X166+Y166+Z166+AA166</f>
        <v>1723.7</v>
      </c>
      <c r="AC166" s="178">
        <v>2025</v>
      </c>
      <c r="AD166" s="13"/>
    </row>
    <row r="167" spans="1:29" ht="47.25">
      <c r="A167" s="86"/>
      <c r="B167" s="86"/>
      <c r="C167" s="87"/>
      <c r="D167" s="90"/>
      <c r="E167" s="90"/>
      <c r="F167" s="90"/>
      <c r="G167" s="90"/>
      <c r="H167" s="90"/>
      <c r="I167" s="91"/>
      <c r="J167" s="91"/>
      <c r="K167" s="91"/>
      <c r="L167" s="91"/>
      <c r="M167" s="91"/>
      <c r="N167" s="91"/>
      <c r="O167" s="91"/>
      <c r="P167" s="91"/>
      <c r="Q167" s="91"/>
      <c r="R167" s="93"/>
      <c r="S167" s="93"/>
      <c r="T167" s="110"/>
      <c r="U167" s="273" t="s">
        <v>186</v>
      </c>
      <c r="V167" s="73" t="s">
        <v>17</v>
      </c>
      <c r="W167" s="155">
        <f aca="true" t="shared" si="21" ref="W167:AB167">W166/W18*100</f>
        <v>0.028809861592390663</v>
      </c>
      <c r="X167" s="155">
        <f t="shared" si="21"/>
        <v>0.032319846819263795</v>
      </c>
      <c r="Y167" s="155">
        <f t="shared" si="21"/>
        <v>0.03407115038386996</v>
      </c>
      <c r="Z167" s="155">
        <f t="shared" si="21"/>
        <v>0.027786887891842155</v>
      </c>
      <c r="AA167" s="155">
        <f t="shared" si="21"/>
        <v>0.027786887891842155</v>
      </c>
      <c r="AB167" s="155">
        <f t="shared" si="21"/>
        <v>0.029944097425838822</v>
      </c>
      <c r="AC167" s="178">
        <v>2025</v>
      </c>
    </row>
    <row r="168" spans="1:30" s="45" customFormat="1" ht="31.5">
      <c r="A168" s="87">
        <v>6</v>
      </c>
      <c r="B168" s="87">
        <v>7</v>
      </c>
      <c r="C168" s="87">
        <v>5</v>
      </c>
      <c r="D168" s="90">
        <v>0</v>
      </c>
      <c r="E168" s="90">
        <v>7</v>
      </c>
      <c r="F168" s="90">
        <v>0</v>
      </c>
      <c r="G168" s="90">
        <v>9</v>
      </c>
      <c r="H168" s="90">
        <v>0</v>
      </c>
      <c r="I168" s="55">
        <v>1</v>
      </c>
      <c r="J168" s="55">
        <v>9</v>
      </c>
      <c r="K168" s="55">
        <v>0</v>
      </c>
      <c r="L168" s="55">
        <v>1</v>
      </c>
      <c r="M168" s="55">
        <v>2</v>
      </c>
      <c r="N168" s="55">
        <v>0</v>
      </c>
      <c r="O168" s="55">
        <v>0</v>
      </c>
      <c r="P168" s="55">
        <v>4</v>
      </c>
      <c r="Q168" s="55">
        <v>0</v>
      </c>
      <c r="R168" s="103"/>
      <c r="S168" s="103"/>
      <c r="T168" s="103"/>
      <c r="U168" s="249" t="s">
        <v>159</v>
      </c>
      <c r="V168" s="83" t="s">
        <v>10</v>
      </c>
      <c r="W168" s="155">
        <v>2100</v>
      </c>
      <c r="X168" s="155">
        <v>0</v>
      </c>
      <c r="Y168" s="155">
        <v>0</v>
      </c>
      <c r="Z168" s="155">
        <v>0</v>
      </c>
      <c r="AA168" s="155">
        <v>0</v>
      </c>
      <c r="AB168" s="155">
        <f>W168+X168+Y168+Z168+AA168</f>
        <v>2100</v>
      </c>
      <c r="AC168" s="178">
        <v>2025</v>
      </c>
      <c r="AD168" s="44"/>
    </row>
    <row r="169" spans="1:30" s="43" customFormat="1" ht="47.25">
      <c r="A169" s="87"/>
      <c r="B169" s="87"/>
      <c r="C169" s="87"/>
      <c r="D169" s="90"/>
      <c r="E169" s="90"/>
      <c r="F169" s="90"/>
      <c r="G169" s="90"/>
      <c r="H169" s="90"/>
      <c r="I169" s="55"/>
      <c r="J169" s="55"/>
      <c r="K169" s="55"/>
      <c r="L169" s="55"/>
      <c r="M169" s="55"/>
      <c r="N169" s="55"/>
      <c r="O169" s="55"/>
      <c r="P169" s="55"/>
      <c r="Q169" s="55"/>
      <c r="R169" s="103"/>
      <c r="S169" s="103"/>
      <c r="T169" s="147"/>
      <c r="U169" s="273" t="s">
        <v>185</v>
      </c>
      <c r="V169" s="83" t="s">
        <v>23</v>
      </c>
      <c r="W169" s="156">
        <v>29</v>
      </c>
      <c r="X169" s="156">
        <v>0</v>
      </c>
      <c r="Y169" s="156">
        <v>0</v>
      </c>
      <c r="Z169" s="156">
        <v>0</v>
      </c>
      <c r="AA169" s="156">
        <v>0</v>
      </c>
      <c r="AB169" s="156">
        <f>W169+X169+Y169</f>
        <v>29</v>
      </c>
      <c r="AC169" s="178">
        <v>2025</v>
      </c>
      <c r="AD169" s="13"/>
    </row>
    <row r="170" spans="1:29" ht="47.25">
      <c r="A170" s="86">
        <v>6</v>
      </c>
      <c r="B170" s="86">
        <v>7</v>
      </c>
      <c r="C170" s="87">
        <v>5</v>
      </c>
      <c r="D170" s="90">
        <v>1</v>
      </c>
      <c r="E170" s="90">
        <v>0</v>
      </c>
      <c r="F170" s="117">
        <v>0</v>
      </c>
      <c r="G170" s="117">
        <v>3</v>
      </c>
      <c r="H170" s="117">
        <v>0</v>
      </c>
      <c r="I170" s="145">
        <v>1</v>
      </c>
      <c r="J170" s="145">
        <v>9</v>
      </c>
      <c r="K170" s="145">
        <v>0</v>
      </c>
      <c r="L170" s="145">
        <v>1</v>
      </c>
      <c r="M170" s="145">
        <v>2</v>
      </c>
      <c r="N170" s="145">
        <v>0</v>
      </c>
      <c r="O170" s="145">
        <v>0</v>
      </c>
      <c r="P170" s="145">
        <v>5</v>
      </c>
      <c r="Q170" s="145">
        <v>0</v>
      </c>
      <c r="R170" s="110"/>
      <c r="S170" s="110"/>
      <c r="T170" s="110"/>
      <c r="U170" s="246" t="s">
        <v>160</v>
      </c>
      <c r="V170" s="106" t="s">
        <v>10</v>
      </c>
      <c r="W170" s="195">
        <v>1008</v>
      </c>
      <c r="X170" s="195">
        <v>0</v>
      </c>
      <c r="Y170" s="195">
        <v>0</v>
      </c>
      <c r="Z170" s="195">
        <v>0</v>
      </c>
      <c r="AA170" s="195">
        <v>0</v>
      </c>
      <c r="AB170" s="155">
        <f>W170+X170+Y170+Z170+AA170</f>
        <v>1008</v>
      </c>
      <c r="AC170" s="178">
        <v>2025</v>
      </c>
    </row>
    <row r="171" spans="1:31" ht="47.25">
      <c r="A171" s="86"/>
      <c r="B171" s="86"/>
      <c r="C171" s="87"/>
      <c r="D171" s="90"/>
      <c r="E171" s="125"/>
      <c r="F171" s="121"/>
      <c r="G171" s="121"/>
      <c r="H171" s="121"/>
      <c r="I171" s="114"/>
      <c r="J171" s="114"/>
      <c r="K171" s="114"/>
      <c r="L171" s="114"/>
      <c r="M171" s="114"/>
      <c r="N171" s="114"/>
      <c r="O171" s="114"/>
      <c r="P171" s="114"/>
      <c r="Q171" s="114"/>
      <c r="R171" s="115"/>
      <c r="S171" s="115"/>
      <c r="T171" s="115"/>
      <c r="U171" s="253" t="s">
        <v>184</v>
      </c>
      <c r="V171" s="73" t="s">
        <v>23</v>
      </c>
      <c r="W171" s="156">
        <v>14</v>
      </c>
      <c r="X171" s="156">
        <v>0</v>
      </c>
      <c r="Y171" s="156">
        <v>0</v>
      </c>
      <c r="Z171" s="156">
        <v>0</v>
      </c>
      <c r="AA171" s="156">
        <v>0</v>
      </c>
      <c r="AB171" s="156">
        <v>14</v>
      </c>
      <c r="AC171" s="178">
        <v>2025</v>
      </c>
      <c r="AD171" s="167"/>
      <c r="AE171" s="199"/>
    </row>
  </sheetData>
  <sheetProtection selectLockedCells="1" selectUnlockedCells="1"/>
  <mergeCells count="25">
    <mergeCell ref="AD96:AN96"/>
    <mergeCell ref="AD99:AL99"/>
    <mergeCell ref="AD38:AF38"/>
    <mergeCell ref="U14:U16"/>
    <mergeCell ref="C9:AC9"/>
    <mergeCell ref="I11:AC11"/>
    <mergeCell ref="C7:AC7"/>
    <mergeCell ref="AD21:AG21"/>
    <mergeCell ref="AD33:AG33"/>
    <mergeCell ref="V14:V16"/>
    <mergeCell ref="C8:AC8"/>
    <mergeCell ref="I12:AC12"/>
    <mergeCell ref="F15:G16"/>
    <mergeCell ref="D15:E16"/>
    <mergeCell ref="A15:C16"/>
    <mergeCell ref="Z2:AC2"/>
    <mergeCell ref="C4:AC4"/>
    <mergeCell ref="W14:AA15"/>
    <mergeCell ref="C6:AC6"/>
    <mergeCell ref="C3:AC3"/>
    <mergeCell ref="AB14:AC15"/>
    <mergeCell ref="H15:R16"/>
    <mergeCell ref="S14:T16"/>
    <mergeCell ref="A14:R14"/>
    <mergeCell ref="C5:AC5"/>
  </mergeCells>
  <printOptions horizontalCentered="1"/>
  <pageMargins left="0.1968503937007874" right="0.1968503937007874" top="0.3937007874015748" bottom="0.1968503937007874" header="0.5118110236220472" footer="0.5118110236220472"/>
  <pageSetup firstPageNumber="34" useFirstPageNumber="1" fitToHeight="0" fitToWidth="1" horizontalDpi="300" verticalDpi="3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PageLayoutView="0" workbookViewId="0" topLeftCell="A1">
      <selection activeCell="C9" sqref="C9:H11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302" t="s">
        <v>42</v>
      </c>
      <c r="B2" s="302" t="s">
        <v>76</v>
      </c>
      <c r="C2" s="305" t="s">
        <v>46</v>
      </c>
      <c r="D2" s="305"/>
      <c r="E2" s="305"/>
      <c r="F2" s="305"/>
      <c r="G2" s="305"/>
      <c r="H2" s="305"/>
    </row>
    <row r="3" spans="1:8" ht="15">
      <c r="A3" s="303"/>
      <c r="B3" s="303"/>
      <c r="C3" s="306" t="s">
        <v>21</v>
      </c>
      <c r="D3" s="306" t="s">
        <v>30</v>
      </c>
      <c r="E3" s="306" t="s">
        <v>31</v>
      </c>
      <c r="F3" s="306" t="s">
        <v>32</v>
      </c>
      <c r="G3" s="306" t="s">
        <v>33</v>
      </c>
      <c r="H3" s="306" t="s">
        <v>44</v>
      </c>
    </row>
    <row r="4" spans="1:8" ht="15">
      <c r="A4" s="304"/>
      <c r="B4" s="304"/>
      <c r="C4" s="306"/>
      <c r="D4" s="306"/>
      <c r="E4" s="306"/>
      <c r="F4" s="306"/>
      <c r="G4" s="306"/>
      <c r="H4" s="306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9">
        <f aca="true" t="shared" si="0" ref="C6:H6">C7+C8+C9+C10+C11</f>
        <v>635335.6000000001</v>
      </c>
      <c r="D6" s="9">
        <f t="shared" si="0"/>
        <v>582598.7000000001</v>
      </c>
      <c r="E6" s="9">
        <f t="shared" si="0"/>
        <v>571148.7000000001</v>
      </c>
      <c r="F6" s="9">
        <f t="shared" si="0"/>
        <v>659533.4220000001</v>
      </c>
      <c r="G6" s="9">
        <f t="shared" si="0"/>
        <v>659533.4220000001</v>
      </c>
      <c r="H6" s="9">
        <f t="shared" si="0"/>
        <v>3108149.8439999996</v>
      </c>
    </row>
    <row r="7" spans="1:8" ht="102" customHeight="1">
      <c r="A7" s="4">
        <v>2</v>
      </c>
      <c r="B7" s="3" t="s">
        <v>48</v>
      </c>
      <c r="C7" s="9">
        <f>'Приложение 3'!W53</f>
        <v>581283.8</v>
      </c>
      <c r="D7" s="9">
        <f>'Приложение 3'!X53</f>
        <v>526702</v>
      </c>
      <c r="E7" s="9">
        <f>'Приложение 3'!Y53</f>
        <v>515621.5</v>
      </c>
      <c r="F7" s="9">
        <f>'Приложение 3'!Z53</f>
        <v>604006.2220000001</v>
      </c>
      <c r="G7" s="9">
        <f>'Приложение 3'!AA53</f>
        <v>604006.2220000001</v>
      </c>
      <c r="H7" s="9">
        <f>'Приложение 3'!AB53</f>
        <v>2831619.7439999995</v>
      </c>
    </row>
    <row r="8" spans="1:8" ht="59.25" customHeight="1">
      <c r="A8" s="4">
        <v>3</v>
      </c>
      <c r="B8" s="6" t="s">
        <v>57</v>
      </c>
      <c r="C8" s="9">
        <f>'Приложение 3'!W70</f>
        <v>7559.9</v>
      </c>
      <c r="D8" s="9">
        <f>'Приложение 3'!X70</f>
        <v>7559.9</v>
      </c>
      <c r="E8" s="9">
        <f>'Приложение 3'!Y70</f>
        <v>7559.9</v>
      </c>
      <c r="F8" s="9">
        <f>'Приложение 3'!Z70</f>
        <v>7559.9</v>
      </c>
      <c r="G8" s="9">
        <f>'Приложение 3'!AA70</f>
        <v>7559.9</v>
      </c>
      <c r="H8" s="9">
        <f>SUM(C8:G8)</f>
        <v>37799.5</v>
      </c>
    </row>
    <row r="9" spans="1:8" ht="73.5" customHeight="1">
      <c r="A9" s="4">
        <v>4</v>
      </c>
      <c r="B9" s="5" t="s">
        <v>74</v>
      </c>
      <c r="C9" s="9">
        <f>'Приложение 3'!W83</f>
        <v>0</v>
      </c>
      <c r="D9" s="9">
        <f>'Приложение 3'!X83</f>
        <v>0</v>
      </c>
      <c r="E9" s="9">
        <f>'Приложение 3'!Y83</f>
        <v>0</v>
      </c>
      <c r="F9" s="9">
        <f>'Приложение 3'!Z83</f>
        <v>0</v>
      </c>
      <c r="G9" s="9">
        <f>'Приложение 3'!AA83</f>
        <v>0</v>
      </c>
      <c r="H9" s="9">
        <f>SUM(C9:G9)</f>
        <v>0</v>
      </c>
    </row>
    <row r="10" spans="1:8" ht="84" customHeight="1">
      <c r="A10" s="4">
        <v>5</v>
      </c>
      <c r="B10" s="5" t="s">
        <v>59</v>
      </c>
      <c r="C10" s="9">
        <f>'Приложение 3'!W91</f>
        <v>46011.9</v>
      </c>
      <c r="D10" s="9">
        <f>'Приложение 3'!X91</f>
        <v>47856.8</v>
      </c>
      <c r="E10" s="9">
        <f>'Приложение 3'!Y91</f>
        <v>47487.3</v>
      </c>
      <c r="F10" s="9">
        <f>'Приложение 3'!Z91</f>
        <v>47487.3</v>
      </c>
      <c r="G10" s="9">
        <f>'Приложение 3'!AA91</f>
        <v>47487.3</v>
      </c>
      <c r="H10" s="9">
        <f>SUM(C10:G10)</f>
        <v>236330.59999999998</v>
      </c>
    </row>
    <row r="11" spans="1:8" ht="102">
      <c r="A11" s="4">
        <v>6</v>
      </c>
      <c r="B11" s="5" t="s">
        <v>82</v>
      </c>
      <c r="C11" s="9">
        <f>'Приложение 3'!W100</f>
        <v>480</v>
      </c>
      <c r="D11" s="9">
        <f>'Приложение 3'!X100</f>
        <v>480</v>
      </c>
      <c r="E11" s="9">
        <f>'Приложение 3'!Y100</f>
        <v>480</v>
      </c>
      <c r="F11" s="9">
        <f>'Приложение 3'!Z100</f>
        <v>480</v>
      </c>
      <c r="G11" s="9">
        <f>'Приложение 3'!AA100</f>
        <v>480</v>
      </c>
      <c r="H11" s="9">
        <f>'Приложение 3'!AB100</f>
        <v>2400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C6" sqref="C6:H9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302" t="s">
        <v>42</v>
      </c>
      <c r="B2" s="302" t="s">
        <v>43</v>
      </c>
      <c r="C2" s="305" t="s">
        <v>46</v>
      </c>
      <c r="D2" s="305"/>
      <c r="E2" s="305"/>
      <c r="F2" s="305"/>
      <c r="G2" s="305"/>
      <c r="H2" s="305"/>
    </row>
    <row r="3" spans="1:8" ht="15">
      <c r="A3" s="303"/>
      <c r="B3" s="303"/>
      <c r="C3" s="306" t="s">
        <v>21</v>
      </c>
      <c r="D3" s="306" t="s">
        <v>30</v>
      </c>
      <c r="E3" s="306" t="s">
        <v>31</v>
      </c>
      <c r="F3" s="306" t="s">
        <v>32</v>
      </c>
      <c r="G3" s="306" t="s">
        <v>33</v>
      </c>
      <c r="H3" s="306" t="s">
        <v>44</v>
      </c>
    </row>
    <row r="4" spans="1:8" ht="15">
      <c r="A4" s="304"/>
      <c r="B4" s="304"/>
      <c r="C4" s="306"/>
      <c r="D4" s="306"/>
      <c r="E4" s="306"/>
      <c r="F4" s="306"/>
      <c r="G4" s="306"/>
      <c r="H4" s="306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>C7+C8+C9</f>
        <v>449357</v>
      </c>
      <c r="D6" s="7">
        <f>D7+D8+D9</f>
        <v>394651.34700000007</v>
      </c>
      <c r="E6" s="7">
        <f>E7+E8+E9</f>
        <v>363274.027</v>
      </c>
      <c r="F6" s="7">
        <f>F7+F8+F9</f>
        <v>469996.52900000004</v>
      </c>
      <c r="G6" s="7">
        <f>G7+G8+G9</f>
        <v>469996.52900000004</v>
      </c>
      <c r="H6" s="7">
        <f>SUM(C6:G6)</f>
        <v>2147275.432</v>
      </c>
    </row>
    <row r="7" spans="1:8" ht="82.5" customHeight="1">
      <c r="A7" s="4">
        <v>2</v>
      </c>
      <c r="B7" s="3" t="s">
        <v>71</v>
      </c>
      <c r="C7" s="7">
        <f>'Приложение 3'!W25</f>
        <v>200489.8</v>
      </c>
      <c r="D7" s="7">
        <f>'Приложение 3'!X25</f>
        <v>152815.04700000002</v>
      </c>
      <c r="E7" s="7">
        <f>'Приложение 3'!Y25</f>
        <v>121437.727</v>
      </c>
      <c r="F7" s="7">
        <f>'Приложение 3'!Z25</f>
        <v>222311.588</v>
      </c>
      <c r="G7" s="7">
        <f>'Приложение 3'!AA25</f>
        <v>222311.588</v>
      </c>
      <c r="H7" s="7">
        <f>SUM(C7:G7)</f>
        <v>919365.75</v>
      </c>
    </row>
    <row r="8" spans="1:8" ht="106.5" customHeight="1">
      <c r="A8" s="4">
        <v>3</v>
      </c>
      <c r="B8" s="6" t="s">
        <v>47</v>
      </c>
      <c r="C8" s="7">
        <f>'Приложение 3'!W32</f>
        <v>240706.30000000002</v>
      </c>
      <c r="D8" s="7">
        <f>'Приложение 3'!X32</f>
        <v>240706.30000000002</v>
      </c>
      <c r="E8" s="7">
        <f>'Приложение 3'!Y32</f>
        <v>240706.30000000002</v>
      </c>
      <c r="F8" s="7">
        <f>'Приложение 3'!Z32</f>
        <v>240706.30000000002</v>
      </c>
      <c r="G8" s="7">
        <f>'Приложение 3'!AA32</f>
        <v>240706.30000000002</v>
      </c>
      <c r="H8" s="7">
        <f>SUM(C8:G8)</f>
        <v>1203531.5</v>
      </c>
    </row>
    <row r="9" spans="1:8" ht="90" customHeight="1">
      <c r="A9" s="4">
        <v>4</v>
      </c>
      <c r="B9" s="3" t="s">
        <v>72</v>
      </c>
      <c r="C9" s="7">
        <f>'Приложение 3'!W41</f>
        <v>8160.9</v>
      </c>
      <c r="D9" s="7">
        <f>'Приложение 3'!X41</f>
        <v>1130</v>
      </c>
      <c r="E9" s="7">
        <f>'Приложение 3'!Y41</f>
        <v>1130</v>
      </c>
      <c r="F9" s="7">
        <f>'Приложение 3'!Z41</f>
        <v>6978.641</v>
      </c>
      <c r="G9" s="7">
        <f>'Приложение 3'!AA41</f>
        <v>6978.641</v>
      </c>
      <c r="H9" s="7">
        <f>SUM(C9:G9)</f>
        <v>24378.181999999997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7" width="10.421875" style="0" bestFit="1" customWidth="1"/>
    <col min="8" max="8" width="11.28125" style="0" bestFit="1" customWidth="1"/>
  </cols>
  <sheetData>
    <row r="2" spans="1:8" ht="15">
      <c r="A2" s="302" t="s">
        <v>42</v>
      </c>
      <c r="B2" s="302" t="s">
        <v>75</v>
      </c>
      <c r="C2" s="305" t="s">
        <v>46</v>
      </c>
      <c r="D2" s="305"/>
      <c r="E2" s="305"/>
      <c r="F2" s="305"/>
      <c r="G2" s="305"/>
      <c r="H2" s="305"/>
    </row>
    <row r="3" spans="1:8" ht="15">
      <c r="A3" s="303"/>
      <c r="B3" s="303"/>
      <c r="C3" s="305" t="s">
        <v>21</v>
      </c>
      <c r="D3" s="305" t="s">
        <v>30</v>
      </c>
      <c r="E3" s="305" t="s">
        <v>31</v>
      </c>
      <c r="F3" s="305" t="s">
        <v>32</v>
      </c>
      <c r="G3" s="305" t="s">
        <v>33</v>
      </c>
      <c r="H3" s="305" t="s">
        <v>44</v>
      </c>
    </row>
    <row r="4" spans="1:8" ht="15">
      <c r="A4" s="304"/>
      <c r="B4" s="304"/>
      <c r="C4" s="305"/>
      <c r="D4" s="305"/>
      <c r="E4" s="305"/>
      <c r="F4" s="305"/>
      <c r="G4" s="305"/>
      <c r="H4" s="30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9">
        <f>C7+C8</f>
        <v>87596.19599999998</v>
      </c>
      <c r="D6" s="9">
        <f>D7+D8</f>
        <v>68974.89199999999</v>
      </c>
      <c r="E6" s="9">
        <f>E7+E8</f>
        <v>56974.89200000001</v>
      </c>
      <c r="F6" s="9">
        <f>F7+F8</f>
        <v>90701.00199999998</v>
      </c>
      <c r="G6" s="9">
        <f>G7+G8</f>
        <v>90701.00199999998</v>
      </c>
      <c r="H6" s="9">
        <f>SUM(C6:G6)</f>
        <v>394947.98399999994</v>
      </c>
    </row>
    <row r="7" spans="1:8" ht="95.25" customHeight="1">
      <c r="A7" s="4">
        <v>2</v>
      </c>
      <c r="B7" s="3" t="s">
        <v>49</v>
      </c>
      <c r="C7" s="9">
        <f>'Приложение 3'!W113</f>
        <v>86853.29599999999</v>
      </c>
      <c r="D7" s="9">
        <f>'Приложение 3'!X113</f>
        <v>68187.992</v>
      </c>
      <c r="E7" s="9">
        <f>'Приложение 3'!Y113</f>
        <v>56187.992000000006</v>
      </c>
      <c r="F7" s="9">
        <f>'Приложение 3'!Z113</f>
        <v>89914.10199999998</v>
      </c>
      <c r="G7" s="9">
        <f>'Приложение 3'!AA113</f>
        <v>89914.10199999998</v>
      </c>
      <c r="H7" s="9">
        <f>SUM(C7:G7)</f>
        <v>391057.48399999994</v>
      </c>
    </row>
    <row r="8" spans="1:8" ht="51.75" customHeight="1">
      <c r="A8" s="4">
        <v>3</v>
      </c>
      <c r="B8" s="3" t="s">
        <v>50</v>
      </c>
      <c r="C8" s="9">
        <f>'Приложение 3'!W125</f>
        <v>742.9</v>
      </c>
      <c r="D8" s="9">
        <f>'Приложение 3'!X125</f>
        <v>786.9</v>
      </c>
      <c r="E8" s="9">
        <f>'Приложение 3'!Y125</f>
        <v>786.9</v>
      </c>
      <c r="F8" s="9">
        <f>'Приложение 3'!Z125</f>
        <v>786.9</v>
      </c>
      <c r="G8" s="9">
        <f>'Приложение 3'!AA125</f>
        <v>786.9</v>
      </c>
      <c r="H8" s="9">
        <f>SUM(C8:G8)</f>
        <v>3890.5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302" t="s">
        <v>42</v>
      </c>
      <c r="B2" s="302" t="s">
        <v>77</v>
      </c>
      <c r="C2" s="305" t="s">
        <v>46</v>
      </c>
      <c r="D2" s="305"/>
      <c r="E2" s="305"/>
      <c r="F2" s="305"/>
      <c r="G2" s="305"/>
      <c r="H2" s="305"/>
    </row>
    <row r="3" spans="1:8" ht="15">
      <c r="A3" s="303"/>
      <c r="B3" s="303"/>
      <c r="C3" s="305" t="s">
        <v>21</v>
      </c>
      <c r="D3" s="305" t="s">
        <v>30</v>
      </c>
      <c r="E3" s="305" t="s">
        <v>31</v>
      </c>
      <c r="F3" s="305" t="s">
        <v>32</v>
      </c>
      <c r="G3" s="305" t="s">
        <v>33</v>
      </c>
      <c r="H3" s="305" t="s">
        <v>44</v>
      </c>
    </row>
    <row r="4" spans="1:8" ht="15">
      <c r="A4" s="304"/>
      <c r="B4" s="304"/>
      <c r="C4" s="305"/>
      <c r="D4" s="305"/>
      <c r="E4" s="305"/>
      <c r="F4" s="305"/>
      <c r="G4" s="305"/>
      <c r="H4" s="30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>C7+C8</f>
        <v>200</v>
      </c>
      <c r="D6" s="7">
        <f>D7+D8</f>
        <v>200</v>
      </c>
      <c r="E6" s="7">
        <f>E7+E8</f>
        <v>200</v>
      </c>
      <c r="F6" s="7">
        <f>F7+F8</f>
        <v>200</v>
      </c>
      <c r="G6" s="7">
        <f>G7+G8</f>
        <v>200</v>
      </c>
      <c r="H6" s="7">
        <f>SUM(C6:G6)</f>
        <v>1000</v>
      </c>
    </row>
    <row r="7" spans="1:8" ht="48">
      <c r="A7" s="4">
        <v>2</v>
      </c>
      <c r="B7" s="3" t="s">
        <v>51</v>
      </c>
      <c r="C7" s="7">
        <f>'Приложение 3'!W133</f>
        <v>200</v>
      </c>
      <c r="D7" s="7">
        <f>'Приложение 3'!X133</f>
        <v>200</v>
      </c>
      <c r="E7" s="7">
        <f>'Приложение 3'!Y133</f>
        <v>200</v>
      </c>
      <c r="F7" s="7">
        <f>'Приложение 3'!Z133</f>
        <v>200</v>
      </c>
      <c r="G7" s="7">
        <f>'Приложение 3'!AA133</f>
        <v>200</v>
      </c>
      <c r="H7" s="7">
        <f>SUM(C7:G7)</f>
        <v>1000</v>
      </c>
    </row>
    <row r="8" spans="1:8" ht="36">
      <c r="A8" s="4">
        <v>3</v>
      </c>
      <c r="B8" s="3" t="s">
        <v>52</v>
      </c>
      <c r="C8" s="7">
        <f>'Приложение 3'!W138</f>
        <v>0</v>
      </c>
      <c r="D8" s="7">
        <f>'Приложение 3'!X138</f>
        <v>0</v>
      </c>
      <c r="E8" s="7">
        <f>'Приложение 3'!Y138</f>
        <v>0</v>
      </c>
      <c r="F8" s="7">
        <f>'Приложение 3'!Z138</f>
        <v>0</v>
      </c>
      <c r="G8" s="7">
        <f>'Приложение 3'!AA138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57421875" style="0" customWidth="1"/>
    <col min="4" max="4" width="12.7109375" style="0" customWidth="1"/>
    <col min="5" max="5" width="13.28125" style="0" customWidth="1"/>
    <col min="6" max="6" width="14.57421875" style="0" customWidth="1"/>
    <col min="7" max="7" width="13.00390625" style="0" customWidth="1"/>
    <col min="8" max="8" width="10.421875" style="0" bestFit="1" customWidth="1"/>
  </cols>
  <sheetData>
    <row r="2" spans="1:8" ht="15">
      <c r="A2" s="302" t="s">
        <v>42</v>
      </c>
      <c r="B2" s="302" t="s">
        <v>78</v>
      </c>
      <c r="C2" s="305" t="s">
        <v>46</v>
      </c>
      <c r="D2" s="305"/>
      <c r="E2" s="305"/>
      <c r="F2" s="305"/>
      <c r="G2" s="305"/>
      <c r="H2" s="305"/>
    </row>
    <row r="3" spans="1:8" ht="15">
      <c r="A3" s="303"/>
      <c r="B3" s="303"/>
      <c r="C3" s="305" t="s">
        <v>21</v>
      </c>
      <c r="D3" s="305" t="s">
        <v>30</v>
      </c>
      <c r="E3" s="305" t="s">
        <v>31</v>
      </c>
      <c r="F3" s="305" t="s">
        <v>32</v>
      </c>
      <c r="G3" s="305" t="s">
        <v>33</v>
      </c>
      <c r="H3" s="305" t="s">
        <v>44</v>
      </c>
    </row>
    <row r="4" spans="1:8" ht="15">
      <c r="A4" s="304"/>
      <c r="B4" s="304"/>
      <c r="C4" s="305"/>
      <c r="D4" s="305"/>
      <c r="E4" s="305"/>
      <c r="F4" s="305"/>
      <c r="G4" s="305"/>
      <c r="H4" s="30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>C7+C8</f>
        <v>11978.5</v>
      </c>
      <c r="D6" s="7">
        <f>D7+D8</f>
        <v>11978.5</v>
      </c>
      <c r="E6" s="7">
        <f>E7+E8</f>
        <v>11978.5</v>
      </c>
      <c r="F6" s="7">
        <f>F7+F8</f>
        <v>11978.5</v>
      </c>
      <c r="G6" s="7">
        <f>G7+G8</f>
        <v>11978.5</v>
      </c>
      <c r="H6" s="7">
        <f>SUM(C6:G6)</f>
        <v>59892.5</v>
      </c>
    </row>
    <row r="7" spans="1:8" ht="59.25" customHeight="1">
      <c r="A7" s="4">
        <v>2</v>
      </c>
      <c r="B7" s="3" t="s">
        <v>53</v>
      </c>
      <c r="C7" s="7">
        <f>'Приложение 3'!W144</f>
        <v>11757.3</v>
      </c>
      <c r="D7" s="7">
        <f>'Приложение 3'!X144</f>
        <v>11757.3</v>
      </c>
      <c r="E7" s="7">
        <f>'Приложение 3'!Y144</f>
        <v>11757.3</v>
      </c>
      <c r="F7" s="7">
        <f>'Приложение 3'!Z144</f>
        <v>11757.3</v>
      </c>
      <c r="G7" s="7">
        <f>'Приложение 3'!AA144</f>
        <v>11757.3</v>
      </c>
      <c r="H7" s="7">
        <f>SUM(C7:G7)</f>
        <v>58786.5</v>
      </c>
    </row>
    <row r="8" spans="1:8" ht="60">
      <c r="A8" s="4">
        <v>3</v>
      </c>
      <c r="B8" s="3" t="s">
        <v>54</v>
      </c>
      <c r="C8" s="7">
        <f>'Приложение 3'!W153</f>
        <v>221.2</v>
      </c>
      <c r="D8" s="7">
        <f>'Приложение 3'!X153</f>
        <v>221.2</v>
      </c>
      <c r="E8" s="7">
        <f>'Приложение 3'!Y153</f>
        <v>221.2</v>
      </c>
      <c r="F8" s="7">
        <f>'Приложение 3'!Z153</f>
        <v>221.2</v>
      </c>
      <c r="G8" s="7">
        <f>'Приложение 3'!AA153</f>
        <v>221.2</v>
      </c>
      <c r="H8" s="7">
        <f>SUM(C8:G8)</f>
        <v>1106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4" width="12.00390625" style="0" customWidth="1"/>
    <col min="5" max="5" width="11.28125" style="0" customWidth="1"/>
    <col min="6" max="7" width="9.57421875" style="0" bestFit="1" customWidth="1"/>
    <col min="8" max="8" width="10.421875" style="0" bestFit="1" customWidth="1"/>
  </cols>
  <sheetData>
    <row r="2" spans="1:8" ht="15">
      <c r="A2" s="302" t="s">
        <v>42</v>
      </c>
      <c r="B2" s="302" t="s">
        <v>79</v>
      </c>
      <c r="C2" s="305" t="s">
        <v>46</v>
      </c>
      <c r="D2" s="305"/>
      <c r="E2" s="305"/>
      <c r="F2" s="305"/>
      <c r="G2" s="305"/>
      <c r="H2" s="305"/>
    </row>
    <row r="3" spans="1:8" ht="15">
      <c r="A3" s="303"/>
      <c r="B3" s="303"/>
      <c r="C3" s="305" t="s">
        <v>21</v>
      </c>
      <c r="D3" s="305" t="s">
        <v>30</v>
      </c>
      <c r="E3" s="305" t="s">
        <v>31</v>
      </c>
      <c r="F3" s="305" t="s">
        <v>32</v>
      </c>
      <c r="G3" s="305" t="s">
        <v>33</v>
      </c>
      <c r="H3" s="305" t="s">
        <v>44</v>
      </c>
    </row>
    <row r="4" spans="1:8" ht="15">
      <c r="A4" s="304"/>
      <c r="B4" s="304"/>
      <c r="C4" s="305"/>
      <c r="D4" s="305"/>
      <c r="E4" s="305"/>
      <c r="F4" s="305"/>
      <c r="G4" s="305"/>
      <c r="H4" s="305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9">
        <f>C7</f>
        <v>12136.856</v>
      </c>
      <c r="D6" s="9">
        <f>D7</f>
        <v>8247.656</v>
      </c>
      <c r="E6" s="9">
        <f>E7</f>
        <v>8247.656</v>
      </c>
      <c r="F6" s="9">
        <f>F7</f>
        <v>8247.656</v>
      </c>
      <c r="G6" s="9">
        <f>G7</f>
        <v>8247.656</v>
      </c>
      <c r="H6" s="9">
        <f>SUM(C6:G6)</f>
        <v>45127.48000000001</v>
      </c>
    </row>
    <row r="7" spans="1:8" ht="36">
      <c r="A7" s="4">
        <v>2</v>
      </c>
      <c r="B7" s="3" t="s">
        <v>55</v>
      </c>
      <c r="C7" s="9">
        <f>'Приложение 3'!W160</f>
        <v>12136.856</v>
      </c>
      <c r="D7" s="9">
        <f>'Приложение 3'!X160</f>
        <v>8247.656</v>
      </c>
      <c r="E7" s="9">
        <f>'Приложение 3'!Y160</f>
        <v>8247.656</v>
      </c>
      <c r="F7" s="9">
        <f>'Приложение 3'!Z160</f>
        <v>8247.656</v>
      </c>
      <c r="G7" s="9">
        <f>'Приложение 3'!AA160</f>
        <v>8247.656</v>
      </c>
      <c r="H7" s="9">
        <f>SUM(C7:G7)</f>
        <v>45127.48000000001</v>
      </c>
    </row>
    <row r="8" spans="1:8" ht="24">
      <c r="A8" s="4">
        <v>3</v>
      </c>
      <c r="B8" s="3" t="s">
        <v>80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uo</cp:lastModifiedBy>
  <cp:lastPrinted>2020-12-29T12:09:13Z</cp:lastPrinted>
  <dcterms:created xsi:type="dcterms:W3CDTF">2017-09-26T12:15:14Z</dcterms:created>
  <dcterms:modified xsi:type="dcterms:W3CDTF">2020-12-29T12:46:23Z</dcterms:modified>
  <cp:category/>
  <cp:version/>
  <cp:contentType/>
  <cp:contentStatus/>
</cp:coreProperties>
</file>