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20" windowHeight="11020" tabRatio="500"/>
  </bookViews>
  <sheets>
    <sheet name="Приложение 1" sheetId="1" r:id="rId1"/>
  </sheets>
  <definedNames>
    <definedName name="Excel_BuiltIn_Print_Area" localSheetId="0">'Приложение 1'!$A$2:$Z$99</definedName>
    <definedName name="Excel_BuiltIn_Print_Titles" localSheetId="0">'Приложение 1'!$A$15:$IF$17</definedName>
    <definedName name="_xlnm.Print_Titles" localSheetId="0">'Приложение 1'!$15:$17</definedName>
    <definedName name="_xlnm.Print_Area" localSheetId="0">'Приложение 1'!$A$2:$Z$100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Y85" i="1"/>
  <c r="Y83"/>
  <c r="Y81"/>
  <c r="U88"/>
  <c r="V88"/>
  <c r="W88"/>
  <c r="X88"/>
  <c r="T88"/>
  <c r="Y88" s="1"/>
  <c r="U89"/>
  <c r="V89"/>
  <c r="W89"/>
  <c r="X89"/>
  <c r="T89"/>
  <c r="Y89" s="1"/>
  <c r="T94"/>
  <c r="Y95"/>
  <c r="Y91"/>
  <c r="T91"/>
  <c r="Y92"/>
  <c r="Y31"/>
  <c r="Y33"/>
  <c r="Y71"/>
  <c r="Y69"/>
  <c r="Y67"/>
  <c r="Y61"/>
  <c r="Y57"/>
  <c r="Y53"/>
  <c r="Y51"/>
  <c r="Y45"/>
  <c r="T79"/>
  <c r="V35"/>
  <c r="U35"/>
  <c r="V34" s="1"/>
  <c r="T27"/>
  <c r="T87" l="1"/>
  <c r="Y87" s="1"/>
  <c r="W63"/>
  <c r="T65" l="1"/>
  <c r="Y65" s="1"/>
  <c r="T63"/>
  <c r="Y63" s="1"/>
  <c r="T59"/>
  <c r="Y59" s="1"/>
  <c r="T55"/>
  <c r="T41"/>
  <c r="T37"/>
  <c r="T35" l="1"/>
  <c r="X35"/>
  <c r="W35"/>
  <c r="Y55"/>
  <c r="Y49"/>
  <c r="U27"/>
  <c r="Y28"/>
  <c r="W34" l="1"/>
  <c r="Y39"/>
  <c r="Y97" l="1"/>
  <c r="Y94"/>
  <c r="X77" l="1"/>
  <c r="W77"/>
  <c r="V77"/>
  <c r="U77"/>
  <c r="Y41" l="1"/>
  <c r="U79" l="1"/>
  <c r="V79"/>
  <c r="W79"/>
  <c r="X79"/>
  <c r="Y79" l="1"/>
  <c r="Y35"/>
  <c r="Y77" l="1"/>
  <c r="X75"/>
  <c r="W75"/>
  <c r="W73" s="1"/>
  <c r="W26" l="1"/>
  <c r="W19"/>
  <c r="T73"/>
  <c r="X73"/>
  <c r="V75"/>
  <c r="U75"/>
  <c r="X26" l="1"/>
  <c r="X19"/>
  <c r="T26"/>
  <c r="T19"/>
  <c r="Y75"/>
  <c r="Y43" l="1"/>
  <c r="Y47"/>
  <c r="Y29"/>
  <c r="Y37"/>
  <c r="V73" l="1"/>
  <c r="U73"/>
  <c r="U26" l="1"/>
  <c r="U19"/>
  <c r="V26"/>
  <c r="V19"/>
  <c r="Y26"/>
  <c r="Y73"/>
  <c r="Y27"/>
  <c r="Y19" l="1"/>
</calcChain>
</file>

<file path=xl/sharedStrings.xml><?xml version="1.0" encoding="utf-8"?>
<sst xmlns="http://schemas.openxmlformats.org/spreadsheetml/2006/main" count="191" uniqueCount="109">
  <si>
    <t xml:space="preserve"> </t>
  </si>
  <si>
    <t>Характеристика муниципальной программы</t>
  </si>
  <si>
    <t>(наименование муниципальной программы)</t>
  </si>
  <si>
    <t>Принятые обозначения и сокращения:</t>
  </si>
  <si>
    <t xml:space="preserve">1.Программа - муниципальная программа </t>
  </si>
  <si>
    <t xml:space="preserve">Коды бюджетной классификации </t>
  </si>
  <si>
    <t>Цели программы, подпрограммы,задачиподпрограммы, мероприятия подпрограммы, административные мероприятияи их показатели</t>
  </si>
  <si>
    <t>Единицаизмерения</t>
  </si>
  <si>
    <t>Годы реализации программы</t>
  </si>
  <si>
    <t>Целевое (суммарное) значение показателя</t>
  </si>
  <si>
    <t xml:space="preserve">код администраторапрограммы </t>
  </si>
  <si>
    <t>раздел</t>
  </si>
  <si>
    <t>подраздел</t>
  </si>
  <si>
    <t>классификация целевой статьи расхода бюджета</t>
  </si>
  <si>
    <t>2024 год</t>
  </si>
  <si>
    <t>2025 год</t>
  </si>
  <si>
    <t>значение</t>
  </si>
  <si>
    <t>год достижения</t>
  </si>
  <si>
    <t>тыс. руб.</t>
  </si>
  <si>
    <t>-</t>
  </si>
  <si>
    <t>ед.</t>
  </si>
  <si>
    <t>км.</t>
  </si>
  <si>
    <t>да-1/нет-0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</si>
  <si>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>«Количество объектов, на которых выполнены работы»</t>
    </r>
  </si>
  <si>
    <t>ед</t>
  </si>
  <si>
    <t>2026 год</t>
  </si>
  <si>
    <r>
      <rPr>
        <b/>
        <sz val="12"/>
        <rFont val="Times New Roman"/>
        <family val="1"/>
        <charset val="204"/>
      </rPr>
      <t xml:space="preserve">Подпрограмма 1 </t>
    </r>
    <r>
      <rPr>
        <sz val="12"/>
        <rFont val="Times New Roman"/>
        <family val="1"/>
        <charset val="204"/>
      </rPr>
      <t xml:space="preserve">«Улучшение состояния объектов жилищного фонда и коммунальной инфраструктуры Конаковского муниципального округа» </t>
    </r>
  </si>
  <si>
    <r>
      <t xml:space="preserve">Задача 1 </t>
    </r>
    <r>
      <rPr>
        <sz val="12"/>
        <rFont val="Times New Roman"/>
        <family val="1"/>
        <charset val="204"/>
      </rPr>
      <t xml:space="preserve">«Повышение уровня газификации населенных пунктов Конаковского муниципального округа» </t>
    </r>
  </si>
  <si>
    <t>"Комплексное развитие систем коммунальной инфраструктуры Конаковского муниципального округа Тверской области" на 2024 — 2028 годы</t>
  </si>
  <si>
    <t>Главный администратор (администратор) муниципальной программы - Администрация Конаковского муниципального округа Тверской области</t>
  </si>
  <si>
    <t>2. Подпрограмма - подпрограмма муниципальной программы</t>
  </si>
  <si>
    <r>
      <t xml:space="preserve">Цель 1. </t>
    </r>
    <r>
      <rPr>
        <sz val="12"/>
        <rFont val="Times New Roman"/>
        <family val="1"/>
        <charset val="204"/>
      </rPr>
      <t>«Создание системы коммунальной инфраструктуры Конаковского муниципального округа, отвечающий современным требованиям социально-экономического развития»</t>
    </r>
  </si>
  <si>
    <r>
      <t xml:space="preserve">Показатель 1. </t>
    </r>
    <r>
      <rPr>
        <sz val="12"/>
        <rFont val="Times New Roman"/>
        <family val="1"/>
        <charset val="204"/>
      </rPr>
      <t>«Количество проектов, реализованных в рамках данной муниципальной программы»</t>
    </r>
  </si>
  <si>
    <r>
      <t xml:space="preserve">Задача 2 </t>
    </r>
    <r>
      <rPr>
        <sz val="12"/>
        <rFont val="Times New Roman"/>
        <family val="1"/>
        <charset val="204"/>
      </rPr>
      <t>«Повышение надежности инженерной инфраструктуры Конаковского муниципального округа»</t>
    </r>
  </si>
  <si>
    <r>
      <t xml:space="preserve">Показатель 1. </t>
    </r>
    <r>
      <rPr>
        <sz val="12"/>
        <rFont val="Times New Roman"/>
        <family val="1"/>
        <charset val="204"/>
      </rPr>
      <t>«Обеспечение бесперебойного функционирования объектов инженерной инфраструктуры»</t>
    </r>
  </si>
  <si>
    <r>
      <t xml:space="preserve">Показатель 1 </t>
    </r>
    <r>
      <rPr>
        <sz val="12"/>
        <rFont val="Times New Roman"/>
        <family val="1"/>
        <charset val="204"/>
      </rPr>
      <t>«Количество жилых помещений»</t>
    </r>
  </si>
  <si>
    <r>
      <t xml:space="preserve">Показатель 1 </t>
    </r>
    <r>
      <rPr>
        <sz val="12"/>
        <rFont val="Times New Roman"/>
        <family val="1"/>
        <charset val="204"/>
      </rPr>
      <t>«Количество пустующих жилых помещений»</t>
    </r>
  </si>
  <si>
    <r>
      <t xml:space="preserve">Показатель 1 </t>
    </r>
    <r>
      <rPr>
        <sz val="12"/>
        <rFont val="Times New Roman"/>
        <family val="1"/>
        <charset val="204"/>
      </rPr>
      <t>«Количество ликвидированных опасных производственных объектов»</t>
    </r>
  </si>
  <si>
    <t>2027 год</t>
  </si>
  <si>
    <t>2028 год</t>
  </si>
  <si>
    <r>
      <t xml:space="preserve">Показатель 1 </t>
    </r>
    <r>
      <rPr>
        <sz val="12"/>
        <rFont val="Times New Roman"/>
        <family val="1"/>
        <charset val="204"/>
      </rPr>
      <t>«Количество приобретенных жилых помещений, предоставленных по договору социального найма»</t>
    </r>
  </si>
  <si>
    <r>
      <t xml:space="preserve">Показатель 1 </t>
    </r>
    <r>
      <rPr>
        <sz val="12"/>
        <rFont val="Times New Roman"/>
        <family val="1"/>
        <charset val="204"/>
      </rPr>
      <t>«Доля софинансирования из средств местного бюджета»</t>
    </r>
  </si>
  <si>
    <t>%</t>
  </si>
  <si>
    <t>от «____» ____________202__ г. №______</t>
  </si>
  <si>
    <t xml:space="preserve"> Приложение № 4
к Постановлению Администрации Конаковского 
</t>
  </si>
  <si>
    <t>муниципального округа Тверской области</t>
  </si>
  <si>
    <t>Обеспечивающая подпрограмма</t>
  </si>
  <si>
    <r>
      <t xml:space="preserve">Задача 1 </t>
    </r>
    <r>
      <rPr>
        <sz val="12"/>
        <rFont val="Times New Roman"/>
        <family val="1"/>
        <charset val="204"/>
      </rPr>
      <t xml:space="preserve">«Руководство и управление в сфере установленных функций» </t>
    </r>
  </si>
  <si>
    <r>
      <t xml:space="preserve">Мероприятие1.001 </t>
    </r>
    <r>
      <rPr>
        <sz val="12"/>
        <rFont val="Times New Roman"/>
        <family val="1"/>
        <charset val="204"/>
      </rPr>
      <t>«Обеспечение деятельности работников прочих структурных подразделений Администрации Конаковского муниципального округа»</t>
    </r>
  </si>
  <si>
    <r>
      <t xml:space="preserve">Показатель 1 </t>
    </r>
    <r>
      <rPr>
        <sz val="12"/>
        <rFont val="Times New Roman"/>
        <family val="1"/>
        <charset val="204"/>
      </rPr>
      <t>«Обеспечение бесперебойного функционирования»</t>
    </r>
  </si>
  <si>
    <r>
      <t xml:space="preserve">Показатель 1 </t>
    </r>
    <r>
      <rPr>
        <sz val="12"/>
        <rFont val="Times New Roman"/>
        <family val="1"/>
        <charset val="204"/>
      </rPr>
      <t>«Финансовое обеспечение деятельности работников прочих структурных подразделений Администрации Конаковского муниципального округа»</t>
    </r>
  </si>
  <si>
    <r>
      <t xml:space="preserve">Показатель 1 </t>
    </r>
    <r>
      <rPr>
        <sz val="12"/>
        <rFont val="Times New Roman"/>
        <family val="1"/>
        <charset val="204"/>
      </rPr>
      <t>«Количество объектов инженерной инфраструктуры»</t>
    </r>
  </si>
  <si>
    <t>S</t>
  </si>
  <si>
    <r>
      <t>Показатель 3. «</t>
    </r>
    <r>
      <rPr>
        <sz val="12"/>
        <rFont val="Times New Roman"/>
        <family val="1"/>
        <charset val="204"/>
      </rPr>
      <t>Количество модернизированных объектов в населенных пунктах Конаковского муниципального округа</t>
    </r>
    <r>
      <rPr>
        <b/>
        <sz val="12"/>
        <rFont val="Times New Roman"/>
        <family val="1"/>
        <charset val="204"/>
      </rPr>
      <t>»</t>
    </r>
  </si>
  <si>
    <r>
      <t>Показатель 5. «</t>
    </r>
    <r>
      <rPr>
        <sz val="12"/>
        <rFont val="Times New Roman"/>
        <family val="1"/>
        <charset val="204"/>
      </rPr>
      <t>Количество жилых помещений, приобретенных для отдельных категорий граждан</t>
    </r>
    <r>
      <rPr>
        <b/>
        <sz val="12"/>
        <rFont val="Times New Roman"/>
        <family val="1"/>
        <charset val="204"/>
      </rPr>
      <t>»</t>
    </r>
  </si>
  <si>
    <r>
      <t>Показатель 4. «</t>
    </r>
    <r>
      <rPr>
        <sz val="12"/>
        <rFont val="Times New Roman"/>
        <family val="1"/>
        <charset val="204"/>
      </rPr>
      <t>Количество выданных субсидий муниципальным унитарным предприятиям Конаковского муниципального округа</t>
    </r>
    <r>
      <rPr>
        <b/>
        <sz val="12"/>
        <rFont val="Times New Roman"/>
        <family val="1"/>
        <charset val="204"/>
      </rPr>
      <t>»</t>
    </r>
  </si>
  <si>
    <t>Программа «Комплексное развитие систем коммунальной инфраструктуры Конаковского муниципального округа Тверской области»</t>
  </si>
  <si>
    <r>
      <t xml:space="preserve">Мероприятие 3.001 </t>
    </r>
    <r>
      <rPr>
        <sz val="12"/>
        <rFont val="Times New Roman"/>
        <family val="1"/>
        <charset val="204"/>
      </rPr>
      <t>«Оплата взносов за капитальный ремонт жилых помещений, находящихся в собственности Конаковского муниципального округа»</t>
    </r>
  </si>
  <si>
    <r>
      <t xml:space="preserve">Мероприятие 3.002 </t>
    </r>
    <r>
      <rPr>
        <sz val="12"/>
        <rFont val="Times New Roman"/>
        <family val="1"/>
        <charset val="204"/>
      </rPr>
      <t>«Ремонт и содержание жилых помещений, находящихся в собственности Конаковского муниципального округа»</t>
    </r>
  </si>
  <si>
    <r>
      <t xml:space="preserve">Мероприятие 4.001 </t>
    </r>
    <r>
      <rPr>
        <sz val="12"/>
        <rFont val="Times New Roman"/>
        <family val="1"/>
        <charset val="204"/>
      </rPr>
      <t>«Обеспечение жилыми помещениями малоимущих многодетных семей, нуждающихся в жилых помещениях Конаковского муниципального округа»</t>
    </r>
  </si>
  <si>
    <r>
      <t xml:space="preserve">Мероприятие1.002 </t>
    </r>
    <r>
      <rPr>
        <sz val="12"/>
        <rFont val="Times New Roman"/>
        <family val="1"/>
        <charset val="204"/>
      </rPr>
      <t>«Обеспечение деятельности работников органов управления муниципального округа, не являющихся муниципальными служащими»</t>
    </r>
  </si>
  <si>
    <r>
      <t xml:space="preserve">Показатель 1 </t>
    </r>
    <r>
      <rPr>
        <sz val="12"/>
        <rFont val="Times New Roman"/>
        <family val="1"/>
        <charset val="204"/>
      </rPr>
      <t>«Финансовое обеспечение деятельности работников работников органов управления муниципального округа, не являющихся муниципальными служащими»</t>
    </r>
  </si>
  <si>
    <r>
      <t xml:space="preserve">Мероприятие 1.003 </t>
    </r>
    <r>
      <rPr>
        <sz val="12"/>
        <rFont val="Times New Roman"/>
        <family val="1"/>
        <charset val="204"/>
      </rPr>
      <t>«Расходы на содержание муниципальных казенных учреждений»</t>
    </r>
  </si>
  <si>
    <r>
      <t xml:space="preserve">Показатель 1 </t>
    </r>
    <r>
      <rPr>
        <sz val="12"/>
        <rFont val="Times New Roman"/>
        <family val="1"/>
        <charset val="204"/>
      </rPr>
      <t>«Финансовое обеспечение деятельности муниципальных казенных учреждений»</t>
    </r>
  </si>
  <si>
    <r>
      <t xml:space="preserve">Показатель 1 </t>
    </r>
    <r>
      <rPr>
        <sz val="12"/>
        <rFont val="Times New Roman"/>
        <family val="1"/>
        <charset val="204"/>
      </rPr>
      <t>«Содержание жилых помещений»</t>
    </r>
  </si>
  <si>
    <r>
      <t xml:space="preserve">Мероприятие 2.007 </t>
    </r>
    <r>
      <rPr>
        <sz val="12"/>
        <rFont val="Times New Roman"/>
        <family val="1"/>
        <charset val="204"/>
      </rPr>
      <t>«Проведение капитального ремонта обьектов теплоэнергетических комплексов Конаковского муниципального округа»</t>
    </r>
  </si>
  <si>
    <r>
      <rPr>
        <b/>
        <sz val="12"/>
        <color theme="1"/>
        <rFont val="Times New Roman"/>
        <family val="1"/>
        <charset val="204"/>
      </rPr>
      <t xml:space="preserve">Мероприятие 1.002 </t>
    </r>
    <r>
      <rPr>
        <sz val="12"/>
        <color theme="1"/>
        <rFont val="Times New Roman"/>
        <family val="1"/>
        <charset val="204"/>
      </rPr>
      <t>«Развитие системы газоснабжения населенных пунктов Конаковского муниципального округа»</t>
    </r>
  </si>
  <si>
    <r>
      <t>Мероприятие 1.001</t>
    </r>
    <r>
      <rPr>
        <sz val="12"/>
        <rFont val="Times New Roman"/>
        <family val="1"/>
        <charset val="204"/>
      </rPr>
      <t xml:space="preserve"> «Прочие мероприятия по объектам газоснабжения населенных пунктов Конаковского муниципального округа»</t>
    </r>
  </si>
  <si>
    <r>
      <t xml:space="preserve">Мероприятие 2.006 </t>
    </r>
    <r>
      <rPr>
        <sz val="12"/>
        <rFont val="Times New Roman"/>
        <family val="1"/>
        <charset val="204"/>
      </rPr>
      <t>«Выполнение работ по объектам теплоснабжения в населенных пунктах Конаковского муниципального округа»</t>
    </r>
  </si>
  <si>
    <r>
      <t xml:space="preserve">Мероприятие 2.002 </t>
    </r>
    <r>
      <rPr>
        <sz val="12"/>
        <rFont val="Times New Roman"/>
        <family val="1"/>
        <charset val="204"/>
      </rPr>
      <t>«Проведение капитального ремонта объектов водоснабжения и водоотведения Конаковского муниципального округа»</t>
    </r>
  </si>
  <si>
    <r>
      <t xml:space="preserve">Мероприятие 2.003 </t>
    </r>
    <r>
      <rPr>
        <sz val="12"/>
        <rFont val="Times New Roman"/>
        <family val="1"/>
        <charset val="204"/>
      </rPr>
      <t>«Выполнение работ по объектам водоснабжения и водоотведения в населенных пунктах Конаковского муниципального округа»</t>
    </r>
  </si>
  <si>
    <r>
      <t xml:space="preserve">Мероприятие 2.004 </t>
    </r>
    <r>
      <rPr>
        <sz val="12"/>
        <rFont val="Times New Roman"/>
        <family val="1"/>
        <charset val="204"/>
      </rPr>
      <t>«Ликвидация опасных производственных обьектов»</t>
    </r>
  </si>
  <si>
    <r>
      <t xml:space="preserve">Мероприятие 2.005 </t>
    </r>
    <r>
      <rPr>
        <sz val="12"/>
        <rFont val="Times New Roman"/>
        <family val="1"/>
        <charset val="204"/>
      </rPr>
      <t>«Содержание и ремонт объектов коммунального хозяйства»</t>
    </r>
  </si>
  <si>
    <r>
      <t xml:space="preserve">Показатель 1 </t>
    </r>
    <r>
      <rPr>
        <sz val="12"/>
        <color rgb="FF000000"/>
        <rFont val="Times New Roman"/>
        <family val="1"/>
        <charset val="204"/>
      </rPr>
      <t>«Количество объектов, на которых выполнены работы»</t>
    </r>
  </si>
  <si>
    <r>
      <t xml:space="preserve">Мероприятие 2.001 </t>
    </r>
    <r>
      <rPr>
        <sz val="12"/>
        <rFont val="Times New Roman"/>
        <family val="1"/>
        <charset val="204"/>
      </rPr>
      <t xml:space="preserve">«Субсидия Муниципальному унитарному предприятию </t>
    </r>
    <r>
      <rPr>
        <b/>
        <sz val="12"/>
        <rFont val="Times New Roman"/>
        <family val="1"/>
        <charset val="204"/>
      </rPr>
      <t xml:space="preserve">«Водоканал» </t>
    </r>
    <r>
      <rPr>
        <sz val="12"/>
        <rFont val="Times New Roman"/>
        <family val="1"/>
        <charset val="204"/>
      </rPr>
      <t>в целях финансового обеспечения части затрат в связи с оказанием услуг по холодному водоснабжению и водоотведению»</t>
    </r>
  </si>
  <si>
    <r>
      <t xml:space="preserve">Мероприятие 2.011 </t>
    </r>
    <r>
      <rPr>
        <sz val="12"/>
        <rFont val="Times New Roman"/>
        <family val="1"/>
        <charset val="204"/>
      </rPr>
      <t>«Формирование резерва материальных ресурсов»</t>
    </r>
  </si>
  <si>
    <r>
      <t xml:space="preserve">Мероприятие 2.012 </t>
    </r>
    <r>
      <rPr>
        <sz val="12"/>
        <rFont val="Times New Roman"/>
        <family val="1"/>
        <charset val="204"/>
      </rPr>
      <t>«Субсидия Муниципальному унитарному предприятию «ЖЭК Редкино» в целях финансового обеспечения части затрат в связи с оказанием услуг по теплоснабжению»</t>
    </r>
  </si>
  <si>
    <r>
      <t xml:space="preserve">Мероприятие 2.014 </t>
    </r>
    <r>
      <rPr>
        <sz val="12"/>
        <rFont val="Times New Roman"/>
        <family val="1"/>
        <charset val="204"/>
      </rPr>
      <t>«Субсидия Муниципальному унитарному предприятию «ЖКХ «Юрьево-Девичье» в целях финансового обеспечения части затрат для осуществления основной деятельности»</t>
    </r>
  </si>
  <si>
    <t>да/нет</t>
  </si>
  <si>
    <r>
      <t xml:space="preserve">Мероприятие 4.003 </t>
    </r>
    <r>
      <rPr>
        <sz val="12"/>
        <rFont val="Times New Roman"/>
        <family val="1"/>
        <charset val="204"/>
      </rPr>
      <t>«Улучшение жилищных условий граждан, проживающих на сельских территориях»</t>
    </r>
  </si>
  <si>
    <t>Задача 4 «Обеспечение жильем отдельных категорий граждан»</t>
  </si>
  <si>
    <r>
      <t>Мероприятие 2.018</t>
    </r>
    <r>
      <rPr>
        <sz val="12"/>
        <rFont val="Times New Roman"/>
        <family val="1"/>
        <charset val="204"/>
      </rPr>
      <t xml:space="preserve"> «Субсидия Муниципальному унитарному предприятию  «КХ Изоплит» в целях погашения задолженности за энергоресурсы по основной деятельности</t>
    </r>
  </si>
  <si>
    <t>Администраторы и ответственные исполнители муниципальной программы: 1. Отдел коммунального хозяйства Управления ЖКХ</t>
  </si>
  <si>
    <r>
      <t xml:space="preserve">Мероприятие 2.015 </t>
    </r>
    <r>
      <rPr>
        <sz val="12"/>
        <rFont val="Times New Roman"/>
        <family val="1"/>
        <charset val="204"/>
      </rPr>
      <t>«Субсидия Муниципальному унитарному предприятию «Теплоэнерго» в целях финансового обеспечения части затрат в связи с оказанием услуг по теплоснабжению</t>
    </r>
  </si>
  <si>
    <r>
      <rPr>
        <b/>
        <sz val="12"/>
        <color theme="1"/>
        <rFont val="Times New Roman"/>
        <family val="1"/>
        <charset val="204"/>
      </rPr>
      <t xml:space="preserve">Мероприятие 1.003 </t>
    </r>
    <r>
      <rPr>
        <sz val="12"/>
        <color theme="1"/>
        <rFont val="Times New Roman"/>
        <family val="1"/>
        <charset val="204"/>
      </rPr>
      <t>«Развитие системы газоснабжения населенных пунктов Тверской области»</t>
    </r>
  </si>
  <si>
    <r>
      <t xml:space="preserve">Мероприятие 2.008 </t>
    </r>
    <r>
      <rPr>
        <sz val="12"/>
        <rFont val="Times New Roman"/>
        <family val="1"/>
        <charset val="204"/>
      </rPr>
      <t>«Проведение капитального ремонта обьектов теплоэнергетических комплексов Тверской области»</t>
    </r>
  </si>
  <si>
    <r>
      <t xml:space="preserve">Показатель 1 </t>
    </r>
    <r>
      <rPr>
        <sz val="12"/>
        <rFont val="Times New Roman"/>
        <family val="1"/>
        <charset val="204"/>
      </rPr>
      <t>«Повышение надежности объектов коммунальной инфраструктуры»</t>
    </r>
  </si>
  <si>
    <r>
      <t>Мероприятие 2.013</t>
    </r>
    <r>
      <rPr>
        <sz val="12"/>
        <rFont val="Times New Roman"/>
        <family val="1"/>
        <charset val="204"/>
      </rPr>
      <t xml:space="preserve"> «Субсидия Муниципальному унитарному предприятию «ЖКХ «Юрьево-Девичье» в целях реализации мер по  предупреждению банкротства</t>
    </r>
  </si>
  <si>
    <r>
      <t>Мероприятие 2.016</t>
    </r>
    <r>
      <rPr>
        <sz val="12"/>
        <rFont val="Times New Roman"/>
        <family val="1"/>
        <charset val="204"/>
      </rPr>
      <t xml:space="preserve"> «Субсидия Муниципальному унитарному предприятию «Водоканал» в целях реализации мер по  предупрежению банкротства</t>
    </r>
  </si>
  <si>
    <r>
      <t xml:space="preserve">Мероприятие 4.002 </t>
    </r>
    <r>
      <rPr>
        <sz val="12"/>
        <rFont val="Times New Roman"/>
        <family val="1"/>
        <charset val="204"/>
      </rPr>
      <t>«Обеспечение жилыми помещениями малоимущих многодетных семей, нуждающихся в жилых помещениях»</t>
    </r>
  </si>
  <si>
    <r>
      <t>Показатель 1</t>
    </r>
    <r>
      <rPr>
        <sz val="12"/>
        <rFont val="Times New Roman"/>
        <family val="1"/>
        <charset val="204"/>
      </rPr>
      <t>"Количество преобретенной техники"</t>
    </r>
  </si>
  <si>
    <r>
      <t xml:space="preserve">Задача 3 </t>
    </r>
    <r>
      <rPr>
        <sz val="12"/>
        <rFont val="Times New Roman"/>
        <family val="1"/>
        <charset val="204"/>
      </rPr>
      <t>«Обеспечение содержания и ремонта муниципального жилищного фонда»</t>
    </r>
  </si>
  <si>
    <t xml:space="preserve">Приложение 5 к Постановлению      
  Администрации Конаковского муниципального округа    
  от «__» _______2024 г. №______    
</t>
  </si>
  <si>
    <r>
      <t xml:space="preserve">Показатель 1 </t>
    </r>
    <r>
      <rPr>
        <sz val="12"/>
        <rFont val="Times New Roman"/>
        <family val="1"/>
        <charset val="204"/>
      </rPr>
      <t>"Количество семей, улучшевших жилищные условия"</t>
    </r>
  </si>
  <si>
    <r>
      <t>Показатель 1 "</t>
    </r>
    <r>
      <rPr>
        <sz val="12"/>
        <rFont val="Times New Roman"/>
        <family val="1"/>
        <charset val="204"/>
      </rPr>
      <t>Обеспечение бесперебойного функционирования объектов водоснабжения и водоотведения МУП "Водоканал" с целью предоставления коммунальных услуг населению и прочим потребителям"</t>
    </r>
  </si>
  <si>
    <r>
      <t>Показатель 1 "</t>
    </r>
    <r>
      <rPr>
        <sz val="12"/>
        <rFont val="Times New Roman"/>
        <family val="1"/>
        <charset val="204"/>
      </rPr>
      <t>Обеспечение бесперебойного функционирования объектов теплоснабжения  МУП "ЖЭК Редкино" с целью предоставления коммунальных услуг населению и прочим потребителям"</t>
    </r>
  </si>
  <si>
    <r>
      <t>Показатель 1 "</t>
    </r>
    <r>
      <rPr>
        <sz val="12"/>
        <rFont val="Times New Roman"/>
        <family val="1"/>
        <charset val="204"/>
      </rPr>
      <t>Обеспечение бесперебойного функционирования объектов теплоснабжения и горячего водоснабжения МУП "РТС" с целью предоставления коммунальных услуг населению и прочим потребителям"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</si>
  <si>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 "Обеспечение бесперебойного функционирования объектов теплоснабжения, водоснабжения, водоотведения  МУП "ЖКХ "Юрьево-Девичье"с целью предоставления коммунальных услуг населению и прочим потребителям"</t>
    </r>
  </si>
  <si>
    <r>
      <t xml:space="preserve">Показатель 1 </t>
    </r>
    <r>
      <rPr>
        <sz val="12"/>
        <rFont val="Times New Roman"/>
        <family val="1"/>
        <charset val="204"/>
      </rPr>
      <t>"Обеспечение бесперебойного функционирования объектов теплоснабжения, водоснабжения, водоотведения  МУП "Теплоэнерго"с целью предоставления коммунальных услуг населению и прочим потребителям"</t>
    </r>
  </si>
  <si>
    <r>
      <t xml:space="preserve">Показатель 1 </t>
    </r>
    <r>
      <rPr>
        <sz val="12"/>
        <rFont val="Times New Roman"/>
        <family val="1"/>
        <charset val="204"/>
      </rPr>
      <t>"Обеспечение бесперебойного функционирования объектов водоснабжения и водоотведения МУП "Водоканал" с целью предоставления коммунальных услуг населению и прочим потребителям"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</si>
  <si>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 "Обеспечение бесперебойного функционирования объектов водоснабжения и водоотведения МУП "Завидово" с целью предоставления коммунальных услуг населению и прочим потребителям"</t>
    </r>
  </si>
  <si>
    <r>
      <t>Мероприятие 2.017</t>
    </r>
    <r>
      <rPr>
        <sz val="12"/>
        <rFont val="Times New Roman"/>
        <family val="1"/>
        <charset val="204"/>
      </rPr>
      <t xml:space="preserve"> «Субсидия Муниципальному унитарному предприятию  «Завидово» в целях финансового обеспечения части затрат в связи с оказанием услуг по теплоснабжению, водоснабжению и водоотведению"</t>
    </r>
  </si>
  <si>
    <r>
      <t xml:space="preserve">Показатель 1 </t>
    </r>
    <r>
      <rPr>
        <sz val="12"/>
        <rFont val="Times New Roman"/>
        <family val="1"/>
        <charset val="204"/>
      </rPr>
      <t>"Обеспечение бесперебойного функционирования объектов водоснабжения и водоотведения МУП "КХ Изоплит" с целью предоставления коммунальных услуг населению и прочим потребителям"</t>
    </r>
  </si>
  <si>
    <r>
      <t>Показатель 2. «</t>
    </r>
    <r>
      <rPr>
        <sz val="12"/>
        <rFont val="Times New Roman"/>
        <family val="1"/>
        <charset val="204"/>
      </rPr>
      <t>Количество вновь газифицированных населенных пунктов на территории Конаковского муниципального округа</t>
    </r>
    <r>
      <rPr>
        <b/>
        <sz val="12"/>
        <rFont val="Times New Roman"/>
        <family val="1"/>
        <charset val="204"/>
      </rPr>
      <t>»</t>
    </r>
  </si>
  <si>
    <r>
      <t xml:space="preserve">Показатель 1 </t>
    </r>
    <r>
      <rPr>
        <sz val="12"/>
        <color rgb="FF000000"/>
        <rFont val="Times New Roman"/>
        <family val="1"/>
        <charset val="204"/>
      </rPr>
      <t>«Протяженность газопроводов»</t>
    </r>
  </si>
  <si>
    <r>
      <t xml:space="preserve">Мероприятие 2.009 </t>
    </r>
    <r>
      <rPr>
        <sz val="12"/>
        <rFont val="Times New Roman"/>
        <family val="1"/>
        <charset val="204"/>
      </rPr>
      <t>«Расходы на приобретение техники и оборудования»</t>
    </r>
  </si>
  <si>
    <r>
      <t xml:space="preserve">Мероприятие 2.010 </t>
    </r>
    <r>
      <rPr>
        <sz val="12"/>
        <rFont val="Times New Roman"/>
        <family val="1"/>
        <charset val="204"/>
      </rPr>
      <t>«Субсидия Муниципальному унитарному предприятию «Районные тепловые сети» в целях финансового обеспечения части затрат в связи с оказанием услуг по теплоснабжению и горячему водоснабжению»</t>
    </r>
  </si>
  <si>
    <t>" Приложение к муниципальной программе</t>
  </si>
  <si>
    <r>
      <rPr>
        <sz val="14"/>
        <color theme="0"/>
        <rFont val="Times New Roman"/>
        <family val="1"/>
        <charset val="204"/>
      </rPr>
      <t>1</t>
    </r>
    <r>
      <rPr>
        <sz val="14"/>
        <color rgb="FF000000"/>
        <rFont val="Times New Roman"/>
        <family val="1"/>
        <charset val="204"/>
      </rPr>
      <t>"</t>
    </r>
  </si>
</sst>
</file>

<file path=xl/styles.xml><?xml version="1.0" encoding="utf-8"?>
<styleSheet xmlns="http://schemas.openxmlformats.org/spreadsheetml/2006/main">
  <numFmts count="6">
    <numFmt numFmtId="164" formatCode="_-* #,##0.00\ _₽_-;\-* #,##0.00\ _₽_-;_-* \-??\ _₽_-;_-@_-"/>
    <numFmt numFmtId="165" formatCode="_-* #,##0.000\ _₽_-;\-* #,##0.000\ _₽_-;_-* \-??\ _₽_-;_-@_-"/>
    <numFmt numFmtId="166" formatCode="_-* #,##0\ _₽_-;\-* #,##0\ _₽_-;_-* \-??\ _₽_-;_-@_-"/>
    <numFmt numFmtId="167" formatCode="#,##0.000"/>
    <numFmt numFmtId="168" formatCode="#,##0.000_ ;\-#,##0.000\ "/>
    <numFmt numFmtId="169" formatCode="#,##0_ ;\-#,##0\ "/>
  </numFmts>
  <fonts count="25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75">
    <xf numFmtId="0" fontId="0" fillId="0" borderId="0" xfId="0"/>
    <xf numFmtId="167" fontId="20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167" fontId="20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 applyProtection="1">
      <alignment horizontal="center" vertical="center" wrapText="1"/>
    </xf>
    <xf numFmtId="166" fontId="14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/>
    </xf>
    <xf numFmtId="167" fontId="14" fillId="0" borderId="1" xfId="1" applyNumberFormat="1" applyFont="1" applyFill="1" applyBorder="1" applyAlignment="1" applyProtection="1">
      <alignment horizontal="center" vertical="center" wrapText="1"/>
    </xf>
    <xf numFmtId="1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/>
    <xf numFmtId="0" fontId="0" fillId="0" borderId="0" xfId="0" applyFill="1"/>
    <xf numFmtId="0" fontId="5" fillId="0" borderId="0" xfId="0" applyFont="1" applyFill="1"/>
    <xf numFmtId="0" fontId="6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vertical="top" wrapText="1"/>
    </xf>
    <xf numFmtId="167" fontId="14" fillId="0" borderId="1" xfId="1" applyNumberFormat="1" applyFont="1" applyFill="1" applyBorder="1" applyAlignment="1" applyProtection="1">
      <alignment horizontal="center" vertical="center"/>
    </xf>
    <xf numFmtId="168" fontId="14" fillId="0" borderId="1" xfId="1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/>
    <xf numFmtId="0" fontId="7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" fontId="14" fillId="0" borderId="1" xfId="1" applyNumberFormat="1" applyFont="1" applyFill="1" applyBorder="1" applyAlignment="1" applyProtection="1">
      <alignment horizontal="center" vertical="center" wrapText="1"/>
    </xf>
    <xf numFmtId="169" fontId="14" fillId="0" borderId="1" xfId="1" applyNumberFormat="1" applyFont="1" applyFill="1" applyBorder="1" applyAlignment="1" applyProtection="1">
      <alignment horizontal="center" vertical="center" wrapText="1"/>
    </xf>
    <xf numFmtId="168" fontId="19" fillId="0" borderId="1" xfId="1" applyNumberFormat="1" applyFont="1" applyFill="1" applyBorder="1" applyAlignment="1" applyProtection="1">
      <alignment horizontal="center" vertical="center" wrapText="1"/>
    </xf>
    <xf numFmtId="4" fontId="14" fillId="0" borderId="1" xfId="1" applyNumberFormat="1" applyFont="1" applyFill="1" applyBorder="1" applyAlignment="1" applyProtection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165" fontId="22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3" fontId="14" fillId="0" borderId="1" xfId="1" applyNumberFormat="1" applyFont="1" applyFill="1" applyBorder="1" applyAlignment="1" applyProtection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top" wrapText="1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horizontal="right" vertical="center" wrapText="1"/>
    </xf>
    <xf numFmtId="0" fontId="2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100"/>
  <sheetViews>
    <sheetView tabSelected="1" view="pageBreakPreview" topLeftCell="A81" zoomScale="60" zoomScaleNormal="83" workbookViewId="0">
      <selection activeCell="R21" sqref="R21"/>
    </sheetView>
  </sheetViews>
  <sheetFormatPr defaultColWidth="9.1796875" defaultRowHeight="15.5"/>
  <cols>
    <col min="1" max="1" width="3.453125" style="17" customWidth="1"/>
    <col min="2" max="2" width="2.54296875" style="17" customWidth="1"/>
    <col min="3" max="3" width="2.453125" style="17" customWidth="1"/>
    <col min="4" max="4" width="2.7265625" style="17" customWidth="1"/>
    <col min="5" max="17" width="3.1796875" style="17" customWidth="1"/>
    <col min="18" max="18" width="95.1796875" style="18" customWidth="1"/>
    <col min="19" max="19" width="10.54296875" style="17" customWidth="1"/>
    <col min="20" max="20" width="14.7265625" style="40" customWidth="1"/>
    <col min="21" max="21" width="16.26953125" style="40" customWidth="1"/>
    <col min="22" max="24" width="12.7265625" style="40" customWidth="1"/>
    <col min="25" max="25" width="16.26953125" style="40" customWidth="1"/>
    <col min="26" max="26" width="11.7265625" style="40" customWidth="1"/>
    <col min="27" max="257" width="9.1796875" style="17"/>
    <col min="258" max="16384" width="9.1796875" style="19"/>
  </cols>
  <sheetData>
    <row r="1" spans="1:26">
      <c r="A1" s="17" t="s">
        <v>0</v>
      </c>
    </row>
    <row r="2" spans="1:26" ht="38.25" hidden="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0"/>
      <c r="S2" s="67" t="s">
        <v>44</v>
      </c>
      <c r="T2" s="67"/>
      <c r="U2" s="67"/>
      <c r="V2" s="67"/>
      <c r="W2" s="67"/>
      <c r="X2" s="67"/>
      <c r="Y2" s="67"/>
      <c r="Z2" s="67"/>
    </row>
    <row r="3" spans="1:26" ht="18.75" hidden="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0"/>
      <c r="S3" s="21"/>
      <c r="T3" s="22"/>
      <c r="U3" s="22"/>
      <c r="V3" s="70" t="s">
        <v>45</v>
      </c>
      <c r="W3" s="70"/>
      <c r="X3" s="70"/>
      <c r="Y3" s="70"/>
      <c r="Z3" s="70"/>
    </row>
    <row r="4" spans="1:26" ht="19.5" hidden="1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0"/>
      <c r="S4" s="21"/>
      <c r="T4" s="22"/>
      <c r="U4" s="22"/>
      <c r="V4" s="70" t="s">
        <v>43</v>
      </c>
      <c r="W4" s="70"/>
      <c r="X4" s="70"/>
      <c r="Y4" s="70"/>
      <c r="Z4" s="70"/>
    </row>
    <row r="5" spans="1:26" s="17" customFormat="1" ht="50" customHeight="1">
      <c r="A5" s="2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S5" s="21"/>
      <c r="T5" s="71" t="s">
        <v>92</v>
      </c>
      <c r="U5" s="71"/>
      <c r="V5" s="71"/>
      <c r="W5" s="71"/>
      <c r="X5" s="71"/>
      <c r="Y5" s="71"/>
      <c r="Z5" s="71"/>
    </row>
    <row r="6" spans="1:26" s="17" customFormat="1" ht="25.5" customHeight="1">
      <c r="A6" s="2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S6" s="21"/>
      <c r="T6" s="72"/>
      <c r="U6" s="72"/>
      <c r="V6" s="72"/>
      <c r="W6" s="74" t="s">
        <v>107</v>
      </c>
      <c r="X6" s="74"/>
      <c r="Y6" s="74"/>
      <c r="Z6" s="74"/>
    </row>
    <row r="7" spans="1:26" s="17" customFormat="1" ht="17.5">
      <c r="A7" s="68" t="s">
        <v>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spans="1:26" s="17" customFormat="1" ht="17.5">
      <c r="A8" s="68" t="s">
        <v>28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s="17" customFormat="1" ht="14">
      <c r="A9" s="69" t="s">
        <v>2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</row>
    <row r="10" spans="1:26" s="17" customFormat="1" ht="15">
      <c r="A10" s="61" t="s">
        <v>29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1:26" s="17" customFormat="1" ht="16.5" customHeight="1">
      <c r="A11" s="62" t="s">
        <v>82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</row>
    <row r="12" spans="1:26" s="17" customFormat="1" ht="17.5">
      <c r="A12" s="2"/>
      <c r="B12" s="2"/>
      <c r="C12" s="2"/>
      <c r="D12" s="2"/>
      <c r="E12" s="2"/>
      <c r="F12" s="2"/>
      <c r="G12" s="2"/>
      <c r="H12" s="2"/>
      <c r="I12" s="24" t="s">
        <v>3</v>
      </c>
      <c r="J12" s="24"/>
      <c r="K12" s="24"/>
      <c r="L12" s="24"/>
      <c r="M12" s="24"/>
      <c r="N12" s="24"/>
      <c r="O12" s="24"/>
      <c r="P12" s="24"/>
      <c r="Q12" s="24"/>
      <c r="R12" s="25"/>
      <c r="S12" s="24"/>
      <c r="T12" s="41"/>
      <c r="U12" s="41"/>
      <c r="V12" s="47"/>
      <c r="W12" s="41"/>
      <c r="X12" s="41"/>
      <c r="Y12" s="37"/>
      <c r="Z12" s="37"/>
    </row>
    <row r="13" spans="1:26" s="17" customFormat="1" ht="15.75" customHeight="1">
      <c r="A13" s="2"/>
      <c r="B13" s="2"/>
      <c r="C13" s="2"/>
      <c r="D13" s="2"/>
      <c r="E13" s="2"/>
      <c r="F13" s="2"/>
      <c r="G13" s="2"/>
      <c r="H13" s="2"/>
      <c r="I13" s="63" t="s">
        <v>4</v>
      </c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spans="1:26" ht="15.75" customHeight="1">
      <c r="A14" s="2"/>
      <c r="B14" s="2"/>
      <c r="C14" s="2"/>
      <c r="D14" s="2"/>
      <c r="E14" s="2"/>
      <c r="F14" s="2"/>
      <c r="G14" s="2"/>
      <c r="H14" s="2"/>
      <c r="I14" s="63" t="s">
        <v>30</v>
      </c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pans="1:26" s="2" customFormat="1" ht="15" customHeight="1">
      <c r="A15" s="64" t="s">
        <v>5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5" t="s">
        <v>6</v>
      </c>
      <c r="S15" s="66" t="s">
        <v>7</v>
      </c>
      <c r="T15" s="66" t="s">
        <v>8</v>
      </c>
      <c r="U15" s="66"/>
      <c r="V15" s="66"/>
      <c r="W15" s="66"/>
      <c r="X15" s="66"/>
      <c r="Y15" s="66" t="s">
        <v>9</v>
      </c>
      <c r="Z15" s="66"/>
    </row>
    <row r="16" spans="1:26" s="2" customFormat="1" ht="23.25" customHeight="1">
      <c r="A16" s="64" t="s">
        <v>10</v>
      </c>
      <c r="B16" s="64"/>
      <c r="C16" s="64"/>
      <c r="D16" s="64" t="s">
        <v>11</v>
      </c>
      <c r="E16" s="64"/>
      <c r="F16" s="64" t="s">
        <v>12</v>
      </c>
      <c r="G16" s="64"/>
      <c r="H16" s="64" t="s">
        <v>13</v>
      </c>
      <c r="I16" s="64"/>
      <c r="J16" s="64"/>
      <c r="K16" s="64"/>
      <c r="L16" s="64"/>
      <c r="M16" s="64"/>
      <c r="N16" s="64"/>
      <c r="O16" s="64"/>
      <c r="P16" s="64"/>
      <c r="Q16" s="64"/>
      <c r="R16" s="65"/>
      <c r="S16" s="66"/>
      <c r="T16" s="66"/>
      <c r="U16" s="66"/>
      <c r="V16" s="66"/>
      <c r="W16" s="66"/>
      <c r="X16" s="66"/>
      <c r="Y16" s="66"/>
      <c r="Z16" s="66"/>
    </row>
    <row r="17" spans="1:26" s="2" customFormat="1" ht="32.25" customHeight="1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5"/>
      <c r="S17" s="66"/>
      <c r="T17" s="38" t="s">
        <v>14</v>
      </c>
      <c r="U17" s="38" t="s">
        <v>15</v>
      </c>
      <c r="V17" s="38" t="s">
        <v>25</v>
      </c>
      <c r="W17" s="38" t="s">
        <v>38</v>
      </c>
      <c r="X17" s="38" t="s">
        <v>39</v>
      </c>
      <c r="Y17" s="38" t="s">
        <v>16</v>
      </c>
      <c r="Z17" s="38" t="s">
        <v>17</v>
      </c>
    </row>
    <row r="18" spans="1:26" s="2" customForma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>
        <v>25</v>
      </c>
      <c r="S18" s="5">
        <v>26</v>
      </c>
      <c r="T18" s="38">
        <v>28</v>
      </c>
      <c r="U18" s="38">
        <v>29</v>
      </c>
      <c r="V18" s="38">
        <v>30</v>
      </c>
      <c r="W18" s="38">
        <v>31</v>
      </c>
      <c r="X18" s="38">
        <v>32</v>
      </c>
      <c r="Y18" s="38">
        <v>33</v>
      </c>
      <c r="Z18" s="38">
        <v>34</v>
      </c>
    </row>
    <row r="19" spans="1:26" s="2" customFormat="1" ht="30">
      <c r="A19" s="11">
        <v>6</v>
      </c>
      <c r="B19" s="11">
        <v>0</v>
      </c>
      <c r="C19" s="11">
        <v>1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8" t="s">
        <v>56</v>
      </c>
      <c r="S19" s="5" t="s">
        <v>18</v>
      </c>
      <c r="T19" s="44">
        <f>T27+T35+T73+T79+T87</f>
        <v>438200.29100000003</v>
      </c>
      <c r="U19" s="44">
        <f t="shared" ref="U19:Y19" si="0">U27+U35+U73+U79+U87</f>
        <v>173370.37199999997</v>
      </c>
      <c r="V19" s="44">
        <f t="shared" si="0"/>
        <v>33824.188999999998</v>
      </c>
      <c r="W19" s="44">
        <f t="shared" si="0"/>
        <v>29787.814000000002</v>
      </c>
      <c r="X19" s="44">
        <f t="shared" si="0"/>
        <v>29787.814000000002</v>
      </c>
      <c r="Y19" s="44">
        <f t="shared" si="0"/>
        <v>704970.4800000001</v>
      </c>
      <c r="Z19" s="38">
        <v>2028</v>
      </c>
    </row>
    <row r="20" spans="1:26" s="2" customFormat="1" ht="31">
      <c r="A20" s="11">
        <v>6</v>
      </c>
      <c r="B20" s="11">
        <v>0</v>
      </c>
      <c r="C20" s="11">
        <v>1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11"/>
      <c r="P20" s="11"/>
      <c r="Q20" s="11"/>
      <c r="R20" s="29" t="s">
        <v>31</v>
      </c>
      <c r="S20" s="30" t="s">
        <v>19</v>
      </c>
      <c r="T20" s="43"/>
      <c r="U20" s="43"/>
      <c r="V20" s="43"/>
      <c r="W20" s="43"/>
      <c r="X20" s="43"/>
      <c r="Y20" s="43"/>
      <c r="Z20" s="38"/>
    </row>
    <row r="21" spans="1:26" s="2" customFormat="1" ht="31">
      <c r="A21" s="11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1"/>
      <c r="P21" s="11"/>
      <c r="Q21" s="11"/>
      <c r="R21" s="29" t="s">
        <v>32</v>
      </c>
      <c r="S21" s="30" t="s">
        <v>20</v>
      </c>
      <c r="T21" s="43">
        <v>1</v>
      </c>
      <c r="U21" s="43">
        <v>0</v>
      </c>
      <c r="V21" s="43">
        <v>0</v>
      </c>
      <c r="W21" s="43">
        <v>0</v>
      </c>
      <c r="X21" s="43">
        <v>0</v>
      </c>
      <c r="Y21" s="43">
        <v>1</v>
      </c>
      <c r="Z21" s="38">
        <v>2024</v>
      </c>
    </row>
    <row r="22" spans="1:26" s="2" customFormat="1" ht="31">
      <c r="A22" s="11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1"/>
      <c r="P22" s="11"/>
      <c r="Q22" s="11"/>
      <c r="R22" s="29" t="s">
        <v>103</v>
      </c>
      <c r="S22" s="30" t="s">
        <v>20</v>
      </c>
      <c r="T22" s="43">
        <v>1</v>
      </c>
      <c r="U22" s="43">
        <v>5</v>
      </c>
      <c r="V22" s="43">
        <v>0</v>
      </c>
      <c r="W22" s="43">
        <v>0</v>
      </c>
      <c r="X22" s="43">
        <v>0</v>
      </c>
      <c r="Y22" s="43">
        <v>6</v>
      </c>
      <c r="Z22" s="38">
        <v>2025</v>
      </c>
    </row>
    <row r="23" spans="1:26" s="2" customFormat="1" ht="31">
      <c r="A23" s="11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1"/>
      <c r="P23" s="11"/>
      <c r="Q23" s="11"/>
      <c r="R23" s="29" t="s">
        <v>53</v>
      </c>
      <c r="S23" s="30" t="s">
        <v>20</v>
      </c>
      <c r="T23" s="43">
        <v>7</v>
      </c>
      <c r="U23" s="43">
        <v>1</v>
      </c>
      <c r="V23" s="43">
        <v>1</v>
      </c>
      <c r="W23" s="43">
        <v>0</v>
      </c>
      <c r="X23" s="43">
        <v>0</v>
      </c>
      <c r="Y23" s="43">
        <v>9</v>
      </c>
      <c r="Z23" s="38">
        <v>2026</v>
      </c>
    </row>
    <row r="24" spans="1:26" s="2" customFormat="1" ht="31">
      <c r="A24" s="11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1"/>
      <c r="P24" s="11"/>
      <c r="Q24" s="11"/>
      <c r="R24" s="29" t="s">
        <v>55</v>
      </c>
      <c r="S24" s="30" t="s">
        <v>20</v>
      </c>
      <c r="T24" s="43">
        <v>9</v>
      </c>
      <c r="U24" s="43">
        <v>0</v>
      </c>
      <c r="V24" s="43">
        <v>0</v>
      </c>
      <c r="W24" s="43">
        <v>0</v>
      </c>
      <c r="X24" s="43">
        <v>0</v>
      </c>
      <c r="Y24" s="43">
        <v>1</v>
      </c>
      <c r="Z24" s="38">
        <v>2024</v>
      </c>
    </row>
    <row r="25" spans="1:26" s="2" customFormat="1" ht="31">
      <c r="A25" s="11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11"/>
      <c r="P25" s="11"/>
      <c r="Q25" s="11"/>
      <c r="R25" s="29" t="s">
        <v>54</v>
      </c>
      <c r="S25" s="30" t="s">
        <v>20</v>
      </c>
      <c r="T25" s="43">
        <v>7</v>
      </c>
      <c r="U25" s="43">
        <v>5</v>
      </c>
      <c r="V25" s="43">
        <v>5</v>
      </c>
      <c r="W25" s="43">
        <v>5</v>
      </c>
      <c r="X25" s="43">
        <v>5</v>
      </c>
      <c r="Y25" s="43">
        <v>28</v>
      </c>
      <c r="Z25" s="38">
        <v>2028</v>
      </c>
    </row>
    <row r="26" spans="1:26" s="2" customFormat="1" ht="31">
      <c r="A26" s="11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11"/>
      <c r="P26" s="11"/>
      <c r="Q26" s="11"/>
      <c r="R26" s="31" t="s">
        <v>26</v>
      </c>
      <c r="S26" s="5" t="s">
        <v>18</v>
      </c>
      <c r="T26" s="44">
        <f>T27+T35+T73+T79</f>
        <v>416944.61000000004</v>
      </c>
      <c r="U26" s="44">
        <f>U27+U35+U73+U79</f>
        <v>148647.93599999999</v>
      </c>
      <c r="V26" s="44">
        <f>V27+V35+V73+V79</f>
        <v>9101.7530000000006</v>
      </c>
      <c r="W26" s="44">
        <f>W27+W35+W73+W79</f>
        <v>5065.3780000000006</v>
      </c>
      <c r="X26" s="44">
        <f>X27+X35+X73+X79</f>
        <v>5065.3780000000006</v>
      </c>
      <c r="Y26" s="44">
        <f>SUM(T26:X26)</f>
        <v>584825.05500000017</v>
      </c>
      <c r="Z26" s="38">
        <v>2028</v>
      </c>
    </row>
    <row r="27" spans="1:26" s="2" customFormat="1" ht="31">
      <c r="A27" s="11">
        <v>6</v>
      </c>
      <c r="B27" s="11">
        <v>0</v>
      </c>
      <c r="C27" s="11">
        <v>1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11"/>
      <c r="P27" s="11"/>
      <c r="Q27" s="11"/>
      <c r="R27" s="4" t="s">
        <v>27</v>
      </c>
      <c r="S27" s="5" t="s">
        <v>18</v>
      </c>
      <c r="T27" s="44">
        <f>T31+T29+T33</f>
        <v>41604.130000000005</v>
      </c>
      <c r="U27" s="44">
        <f>U31+U29+U33</f>
        <v>87729.222999999998</v>
      </c>
      <c r="V27" s="44">
        <v>0</v>
      </c>
      <c r="W27" s="44">
        <v>0</v>
      </c>
      <c r="X27" s="44">
        <v>0</v>
      </c>
      <c r="Y27" s="44">
        <f>SUM(T27:V27)</f>
        <v>129333.353</v>
      </c>
      <c r="Z27" s="38">
        <v>2025</v>
      </c>
    </row>
    <row r="28" spans="1:26" s="2" customFormat="1">
      <c r="A28" s="11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1"/>
      <c r="P28" s="11"/>
      <c r="Q28" s="11"/>
      <c r="R28" s="32" t="s">
        <v>104</v>
      </c>
      <c r="S28" s="5" t="s">
        <v>21</v>
      </c>
      <c r="T28" s="45">
        <v>4.2210000000000001</v>
      </c>
      <c r="U28" s="45">
        <v>11.605</v>
      </c>
      <c r="V28" s="45">
        <v>0</v>
      </c>
      <c r="W28" s="45">
        <v>0</v>
      </c>
      <c r="X28" s="45">
        <v>0</v>
      </c>
      <c r="Y28" s="45">
        <f>SUM(T28:X28)</f>
        <v>15.826000000000001</v>
      </c>
      <c r="Z28" s="38">
        <v>2025</v>
      </c>
    </row>
    <row r="29" spans="1:26" s="2" customFormat="1" ht="31">
      <c r="A29" s="11">
        <v>6</v>
      </c>
      <c r="B29" s="11">
        <v>0</v>
      </c>
      <c r="C29" s="11">
        <v>1</v>
      </c>
      <c r="D29" s="11">
        <v>0</v>
      </c>
      <c r="E29" s="11">
        <v>5</v>
      </c>
      <c r="F29" s="11">
        <v>0</v>
      </c>
      <c r="G29" s="11">
        <v>2</v>
      </c>
      <c r="H29" s="11">
        <v>1</v>
      </c>
      <c r="I29" s="11">
        <v>0</v>
      </c>
      <c r="J29" s="11">
        <v>1</v>
      </c>
      <c r="K29" s="11">
        <v>0</v>
      </c>
      <c r="L29" s="11">
        <v>1</v>
      </c>
      <c r="M29" s="11">
        <v>2</v>
      </c>
      <c r="N29" s="11">
        <v>0</v>
      </c>
      <c r="O29" s="11">
        <v>0</v>
      </c>
      <c r="P29" s="11">
        <v>1</v>
      </c>
      <c r="Q29" s="11">
        <v>0</v>
      </c>
      <c r="R29" s="8" t="s">
        <v>67</v>
      </c>
      <c r="S29" s="5" t="s">
        <v>18</v>
      </c>
      <c r="T29" s="35">
        <v>2069.7959999999998</v>
      </c>
      <c r="U29" s="35">
        <v>0</v>
      </c>
      <c r="V29" s="35">
        <v>0</v>
      </c>
      <c r="W29" s="35">
        <v>0</v>
      </c>
      <c r="X29" s="35">
        <v>0</v>
      </c>
      <c r="Y29" s="35">
        <f>SUM(T29:V29)</f>
        <v>2069.7959999999998</v>
      </c>
      <c r="Z29" s="38">
        <v>2024</v>
      </c>
    </row>
    <row r="30" spans="1:26" s="2" customForma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32" t="s">
        <v>73</v>
      </c>
      <c r="S30" s="5" t="s">
        <v>24</v>
      </c>
      <c r="T30" s="43">
        <v>1</v>
      </c>
      <c r="U30" s="43">
        <v>0</v>
      </c>
      <c r="V30" s="43">
        <v>0</v>
      </c>
      <c r="W30" s="43">
        <v>0</v>
      </c>
      <c r="X30" s="43">
        <v>0</v>
      </c>
      <c r="Y30" s="43">
        <v>1</v>
      </c>
      <c r="Z30" s="38">
        <v>2024</v>
      </c>
    </row>
    <row r="31" spans="1:26" s="2" customFormat="1" ht="31">
      <c r="A31" s="11">
        <v>6</v>
      </c>
      <c r="B31" s="11">
        <v>0</v>
      </c>
      <c r="C31" s="11">
        <v>1</v>
      </c>
      <c r="D31" s="11">
        <v>0</v>
      </c>
      <c r="E31" s="11">
        <v>5</v>
      </c>
      <c r="F31" s="11">
        <v>0</v>
      </c>
      <c r="G31" s="11">
        <v>2</v>
      </c>
      <c r="H31" s="11">
        <v>1</v>
      </c>
      <c r="I31" s="11">
        <v>0</v>
      </c>
      <c r="J31" s="11">
        <v>1</v>
      </c>
      <c r="K31" s="11">
        <v>0</v>
      </c>
      <c r="L31" s="11">
        <v>1</v>
      </c>
      <c r="M31" s="11" t="s">
        <v>52</v>
      </c>
      <c r="N31" s="11">
        <v>0</v>
      </c>
      <c r="O31" s="11">
        <v>1</v>
      </c>
      <c r="P31" s="11">
        <v>0</v>
      </c>
      <c r="Q31" s="11">
        <v>0</v>
      </c>
      <c r="R31" s="33" t="s">
        <v>66</v>
      </c>
      <c r="S31" s="5" t="s">
        <v>18</v>
      </c>
      <c r="T31" s="35">
        <v>3953.4340000000002</v>
      </c>
      <c r="U31" s="35">
        <v>8772.9230000000007</v>
      </c>
      <c r="V31" s="35">
        <v>0</v>
      </c>
      <c r="W31" s="35">
        <v>0</v>
      </c>
      <c r="X31" s="35">
        <v>0</v>
      </c>
      <c r="Y31" s="35">
        <f>SUM(T31:X31)</f>
        <v>12726.357</v>
      </c>
      <c r="Z31" s="38">
        <v>2025</v>
      </c>
    </row>
    <row r="32" spans="1:26" s="2" customFormat="1">
      <c r="A32" s="11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1"/>
      <c r="P32" s="11"/>
      <c r="Q32" s="11"/>
      <c r="R32" s="8" t="s">
        <v>41</v>
      </c>
      <c r="S32" s="5" t="s">
        <v>42</v>
      </c>
      <c r="T32" s="43">
        <v>10</v>
      </c>
      <c r="U32" s="43">
        <v>10</v>
      </c>
      <c r="V32" s="43">
        <v>0</v>
      </c>
      <c r="W32" s="43">
        <v>0</v>
      </c>
      <c r="X32" s="43">
        <v>0</v>
      </c>
      <c r="Y32" s="43">
        <v>10</v>
      </c>
      <c r="Z32" s="38">
        <v>2025</v>
      </c>
    </row>
    <row r="33" spans="1:26" s="2" customFormat="1">
      <c r="A33" s="11">
        <v>6</v>
      </c>
      <c r="B33" s="11">
        <v>0</v>
      </c>
      <c r="C33" s="11">
        <v>1</v>
      </c>
      <c r="D33" s="11">
        <v>0</v>
      </c>
      <c r="E33" s="11">
        <v>5</v>
      </c>
      <c r="F33" s="11">
        <v>0</v>
      </c>
      <c r="G33" s="11">
        <v>2</v>
      </c>
      <c r="H33" s="11">
        <v>1</v>
      </c>
      <c r="I33" s="11">
        <v>0</v>
      </c>
      <c r="J33" s="11">
        <v>1</v>
      </c>
      <c r="K33" s="11">
        <v>0</v>
      </c>
      <c r="L33" s="11">
        <v>1</v>
      </c>
      <c r="M33" s="11">
        <v>1</v>
      </c>
      <c r="N33" s="11">
        <v>0</v>
      </c>
      <c r="O33" s="11">
        <v>1</v>
      </c>
      <c r="P33" s="11">
        <v>0</v>
      </c>
      <c r="Q33" s="11">
        <v>0</v>
      </c>
      <c r="R33" s="33" t="s">
        <v>84</v>
      </c>
      <c r="S33" s="5" t="s">
        <v>18</v>
      </c>
      <c r="T33" s="35">
        <v>35580.9</v>
      </c>
      <c r="U33" s="35">
        <v>78956.3</v>
      </c>
      <c r="V33" s="35">
        <v>0</v>
      </c>
      <c r="W33" s="35">
        <v>0</v>
      </c>
      <c r="X33" s="35">
        <v>0</v>
      </c>
      <c r="Y33" s="35">
        <f>SUM(T33:X33)</f>
        <v>114537.20000000001</v>
      </c>
      <c r="Z33" s="38">
        <v>2025</v>
      </c>
    </row>
    <row r="34" spans="1:26" s="2" customFormat="1">
      <c r="A34" s="11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1"/>
      <c r="P34" s="11"/>
      <c r="Q34" s="11"/>
      <c r="R34" s="8" t="s">
        <v>41</v>
      </c>
      <c r="S34" s="5" t="s">
        <v>42</v>
      </c>
      <c r="T34" s="50">
        <v>90</v>
      </c>
      <c r="U34" s="50">
        <v>90</v>
      </c>
      <c r="V34" s="50">
        <f>55853.335-U35</f>
        <v>0</v>
      </c>
      <c r="W34" s="50">
        <f>333369.122-T35</f>
        <v>0</v>
      </c>
      <c r="X34" s="50">
        <v>0</v>
      </c>
      <c r="Y34" s="50">
        <v>90</v>
      </c>
      <c r="Z34" s="38">
        <v>2025</v>
      </c>
    </row>
    <row r="35" spans="1:26" s="2" customFormat="1" ht="31">
      <c r="A35" s="11">
        <v>6</v>
      </c>
      <c r="B35" s="11">
        <v>0</v>
      </c>
      <c r="C35" s="11">
        <v>1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4" t="s">
        <v>33</v>
      </c>
      <c r="S35" s="5" t="s">
        <v>18</v>
      </c>
      <c r="T35" s="44">
        <f>T37+T41+T43+T45+T47+T49+T53+T55+T57+T59+T61+T63+T65+T67+T69+T71+T39+T51</f>
        <v>333369.12200000003</v>
      </c>
      <c r="U35" s="44">
        <f>U37+U41+U43+U45+U47+U49+U53+U55+U57+U59+U61+U63+U65+U67+U69+U71</f>
        <v>55853.334999999999</v>
      </c>
      <c r="V35" s="44">
        <f>V37+V41+V43+V45+V47+V49+V53+V55+V57+V59+V61+V63+V65+V67+V69+V71</f>
        <v>4036.375</v>
      </c>
      <c r="W35" s="44">
        <f>W37+W47+W39+W41+W43+W45</f>
        <v>0</v>
      </c>
      <c r="X35" s="44">
        <f>X37+X47+X39+X41+X43+X45</f>
        <v>0</v>
      </c>
      <c r="Y35" s="44">
        <f>SUM(T35:V35)</f>
        <v>393258.83200000005</v>
      </c>
      <c r="Z35" s="38">
        <v>2026</v>
      </c>
    </row>
    <row r="36" spans="1:26" s="2" customFormat="1" ht="3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29" t="s">
        <v>34</v>
      </c>
      <c r="S36" s="5" t="s">
        <v>22</v>
      </c>
      <c r="T36" s="43">
        <v>1</v>
      </c>
      <c r="U36" s="43">
        <v>1</v>
      </c>
      <c r="V36" s="43">
        <v>1</v>
      </c>
      <c r="W36" s="43">
        <v>0</v>
      </c>
      <c r="X36" s="43">
        <v>0</v>
      </c>
      <c r="Y36" s="43">
        <v>1</v>
      </c>
      <c r="Z36" s="38">
        <v>2026</v>
      </c>
    </row>
    <row r="37" spans="1:26" s="2" customFormat="1" ht="46.5">
      <c r="A37" s="11">
        <v>6</v>
      </c>
      <c r="B37" s="11">
        <v>0</v>
      </c>
      <c r="C37" s="11">
        <v>1</v>
      </c>
      <c r="D37" s="11">
        <v>0</v>
      </c>
      <c r="E37" s="11">
        <v>5</v>
      </c>
      <c r="F37" s="11">
        <v>0</v>
      </c>
      <c r="G37" s="11">
        <v>2</v>
      </c>
      <c r="H37" s="11">
        <v>1</v>
      </c>
      <c r="I37" s="11">
        <v>0</v>
      </c>
      <c r="J37" s="11">
        <v>1</v>
      </c>
      <c r="K37" s="11">
        <v>0</v>
      </c>
      <c r="L37" s="11">
        <v>2</v>
      </c>
      <c r="M37" s="11">
        <v>2</v>
      </c>
      <c r="N37" s="11">
        <v>0</v>
      </c>
      <c r="O37" s="11">
        <v>0</v>
      </c>
      <c r="P37" s="11">
        <v>1</v>
      </c>
      <c r="Q37" s="11">
        <v>0</v>
      </c>
      <c r="R37" s="4" t="s">
        <v>74</v>
      </c>
      <c r="S37" s="5" t="s">
        <v>18</v>
      </c>
      <c r="T37" s="34">
        <f>19364.071+7749.028</f>
        <v>27113.099000000002</v>
      </c>
      <c r="U37" s="3">
        <v>0</v>
      </c>
      <c r="V37" s="1">
        <v>0</v>
      </c>
      <c r="W37" s="1">
        <v>0</v>
      </c>
      <c r="X37" s="13">
        <v>0</v>
      </c>
      <c r="Y37" s="13">
        <f>SUM(T37:V37)</f>
        <v>27113.099000000002</v>
      </c>
      <c r="Z37" s="38">
        <v>2024</v>
      </c>
    </row>
    <row r="38" spans="1:26" s="2" customFormat="1" ht="46.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8" t="s">
        <v>94</v>
      </c>
      <c r="S38" s="49" t="s">
        <v>22</v>
      </c>
      <c r="T38" s="43">
        <v>1</v>
      </c>
      <c r="U38" s="7">
        <v>0</v>
      </c>
      <c r="V38" s="7">
        <v>0</v>
      </c>
      <c r="W38" s="7">
        <v>0</v>
      </c>
      <c r="X38" s="7">
        <v>0</v>
      </c>
      <c r="Y38" s="43">
        <v>1</v>
      </c>
      <c r="Z38" s="38">
        <v>2024</v>
      </c>
    </row>
    <row r="39" spans="1:26" s="2" customFormat="1" ht="31">
      <c r="A39" s="10">
        <v>6</v>
      </c>
      <c r="B39" s="10">
        <v>0</v>
      </c>
      <c r="C39" s="10">
        <v>1</v>
      </c>
      <c r="D39" s="10">
        <v>0</v>
      </c>
      <c r="E39" s="10">
        <v>5</v>
      </c>
      <c r="F39" s="10">
        <v>0</v>
      </c>
      <c r="G39" s="10">
        <v>2</v>
      </c>
      <c r="H39" s="10">
        <v>1</v>
      </c>
      <c r="I39" s="10">
        <v>0</v>
      </c>
      <c r="J39" s="10">
        <v>1</v>
      </c>
      <c r="K39" s="10">
        <v>0</v>
      </c>
      <c r="L39" s="10">
        <v>2</v>
      </c>
      <c r="M39" s="10">
        <v>2</v>
      </c>
      <c r="N39" s="10">
        <v>0</v>
      </c>
      <c r="O39" s="10">
        <v>0</v>
      </c>
      <c r="P39" s="10">
        <v>2</v>
      </c>
      <c r="Q39" s="11">
        <v>0</v>
      </c>
      <c r="R39" s="8" t="s">
        <v>69</v>
      </c>
      <c r="S39" s="5" t="s">
        <v>18</v>
      </c>
      <c r="T39" s="13">
        <v>6291.48</v>
      </c>
      <c r="U39" s="13">
        <v>0</v>
      </c>
      <c r="V39" s="13">
        <v>0</v>
      </c>
      <c r="W39" s="13">
        <v>0</v>
      </c>
      <c r="X39" s="13">
        <v>0</v>
      </c>
      <c r="Y39" s="13">
        <f>SUM(T39:V39)</f>
        <v>6291.48</v>
      </c>
      <c r="Z39" s="38">
        <v>2024</v>
      </c>
    </row>
    <row r="40" spans="1:26" s="2" customFormat="1">
      <c r="A40" s="11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11"/>
      <c r="P40" s="11"/>
      <c r="Q40" s="11"/>
      <c r="R40" s="8" t="s">
        <v>23</v>
      </c>
      <c r="S40" s="5" t="s">
        <v>24</v>
      </c>
      <c r="T40" s="43">
        <v>1</v>
      </c>
      <c r="U40" s="43">
        <v>0</v>
      </c>
      <c r="V40" s="43">
        <v>0</v>
      </c>
      <c r="W40" s="43">
        <v>0</v>
      </c>
      <c r="X40" s="43">
        <v>0</v>
      </c>
      <c r="Y40" s="43">
        <v>1</v>
      </c>
      <c r="Z40" s="38">
        <v>2024</v>
      </c>
    </row>
    <row r="41" spans="1:26" s="2" customFormat="1" ht="34.5" customHeight="1">
      <c r="A41" s="10">
        <v>6</v>
      </c>
      <c r="B41" s="10">
        <v>0</v>
      </c>
      <c r="C41" s="10">
        <v>1</v>
      </c>
      <c r="D41" s="10">
        <v>0</v>
      </c>
      <c r="E41" s="10">
        <v>5</v>
      </c>
      <c r="F41" s="10">
        <v>0</v>
      </c>
      <c r="G41" s="10">
        <v>2</v>
      </c>
      <c r="H41" s="10">
        <v>1</v>
      </c>
      <c r="I41" s="10">
        <v>0</v>
      </c>
      <c r="J41" s="10">
        <v>1</v>
      </c>
      <c r="K41" s="10">
        <v>0</v>
      </c>
      <c r="L41" s="10">
        <v>2</v>
      </c>
      <c r="M41" s="10">
        <v>2</v>
      </c>
      <c r="N41" s="10">
        <v>0</v>
      </c>
      <c r="O41" s="10">
        <v>0</v>
      </c>
      <c r="P41" s="10">
        <v>3</v>
      </c>
      <c r="Q41" s="11">
        <v>0</v>
      </c>
      <c r="R41" s="8" t="s">
        <v>70</v>
      </c>
      <c r="S41" s="5" t="s">
        <v>18</v>
      </c>
      <c r="T41" s="13">
        <f>50180.93-979.766</f>
        <v>49201.163999999997</v>
      </c>
      <c r="U41" s="34">
        <v>42770.000999999997</v>
      </c>
      <c r="V41" s="13">
        <v>4036.375</v>
      </c>
      <c r="W41" s="13">
        <v>0</v>
      </c>
      <c r="X41" s="13">
        <v>0</v>
      </c>
      <c r="Y41" s="13">
        <f>SUM(T41:V41)</f>
        <v>96007.54</v>
      </c>
      <c r="Z41" s="38">
        <v>2026</v>
      </c>
    </row>
    <row r="42" spans="1:26" s="2" customForma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8" t="s">
        <v>23</v>
      </c>
      <c r="S42" s="5" t="s">
        <v>24</v>
      </c>
      <c r="T42" s="43">
        <v>5</v>
      </c>
      <c r="U42" s="43">
        <v>1</v>
      </c>
      <c r="V42" s="43">
        <v>1</v>
      </c>
      <c r="W42" s="43">
        <v>0</v>
      </c>
      <c r="X42" s="43">
        <v>0</v>
      </c>
      <c r="Y42" s="43">
        <v>7</v>
      </c>
      <c r="Z42" s="38">
        <v>2026</v>
      </c>
    </row>
    <row r="43" spans="1:26" s="2" customFormat="1" ht="20.25" customHeight="1">
      <c r="A43" s="10">
        <v>6</v>
      </c>
      <c r="B43" s="10">
        <v>0</v>
      </c>
      <c r="C43" s="10">
        <v>1</v>
      </c>
      <c r="D43" s="10">
        <v>0</v>
      </c>
      <c r="E43" s="10">
        <v>5</v>
      </c>
      <c r="F43" s="10">
        <v>0</v>
      </c>
      <c r="G43" s="10">
        <v>2</v>
      </c>
      <c r="H43" s="10">
        <v>1</v>
      </c>
      <c r="I43" s="10">
        <v>0</v>
      </c>
      <c r="J43" s="10">
        <v>1</v>
      </c>
      <c r="K43" s="10">
        <v>0</v>
      </c>
      <c r="L43" s="10">
        <v>2</v>
      </c>
      <c r="M43" s="10">
        <v>2</v>
      </c>
      <c r="N43" s="10">
        <v>0</v>
      </c>
      <c r="O43" s="10">
        <v>0</v>
      </c>
      <c r="P43" s="10">
        <v>4</v>
      </c>
      <c r="Q43" s="11">
        <v>0</v>
      </c>
      <c r="R43" s="8" t="s">
        <v>71</v>
      </c>
      <c r="S43" s="5" t="s">
        <v>18</v>
      </c>
      <c r="T43" s="13">
        <v>560</v>
      </c>
      <c r="U43" s="13">
        <v>0</v>
      </c>
      <c r="V43" s="13">
        <v>0</v>
      </c>
      <c r="W43" s="13">
        <v>0</v>
      </c>
      <c r="X43" s="13">
        <v>0</v>
      </c>
      <c r="Y43" s="13">
        <f>SUM(T43:V43)</f>
        <v>560</v>
      </c>
      <c r="Z43" s="38">
        <v>2024</v>
      </c>
    </row>
    <row r="44" spans="1:26" s="2" customFormat="1">
      <c r="A44" s="9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0"/>
      <c r="P44" s="10"/>
      <c r="Q44" s="11"/>
      <c r="R44" s="8" t="s">
        <v>37</v>
      </c>
      <c r="S44" s="5" t="s">
        <v>24</v>
      </c>
      <c r="T44" s="43">
        <v>1</v>
      </c>
      <c r="U44" s="43">
        <v>0</v>
      </c>
      <c r="V44" s="43">
        <v>0</v>
      </c>
      <c r="W44" s="43">
        <v>0</v>
      </c>
      <c r="X44" s="43">
        <v>0</v>
      </c>
      <c r="Y44" s="43">
        <v>1</v>
      </c>
      <c r="Z44" s="38">
        <v>2024</v>
      </c>
    </row>
    <row r="45" spans="1:26" s="2" customFormat="1">
      <c r="A45" s="9">
        <v>6</v>
      </c>
      <c r="B45" s="10">
        <v>0</v>
      </c>
      <c r="C45" s="10">
        <v>1</v>
      </c>
      <c r="D45" s="10">
        <v>0</v>
      </c>
      <c r="E45" s="10">
        <v>5</v>
      </c>
      <c r="F45" s="10">
        <v>0</v>
      </c>
      <c r="G45" s="10">
        <v>2</v>
      </c>
      <c r="H45" s="10">
        <v>1</v>
      </c>
      <c r="I45" s="10">
        <v>0</v>
      </c>
      <c r="J45" s="10">
        <v>1</v>
      </c>
      <c r="K45" s="10">
        <v>0</v>
      </c>
      <c r="L45" s="10">
        <v>2</v>
      </c>
      <c r="M45" s="10">
        <v>2</v>
      </c>
      <c r="N45" s="10">
        <v>0</v>
      </c>
      <c r="O45" s="10">
        <v>0</v>
      </c>
      <c r="P45" s="10">
        <v>5</v>
      </c>
      <c r="Q45" s="11">
        <v>0</v>
      </c>
      <c r="R45" s="8" t="s">
        <v>72</v>
      </c>
      <c r="S45" s="5" t="s">
        <v>18</v>
      </c>
      <c r="T45" s="13">
        <v>4253.5150000000003</v>
      </c>
      <c r="U45" s="13">
        <v>0</v>
      </c>
      <c r="V45" s="13">
        <v>0</v>
      </c>
      <c r="W45" s="13">
        <v>0</v>
      </c>
      <c r="X45" s="13">
        <v>0</v>
      </c>
      <c r="Y45" s="13">
        <f>SUM(T45:X45)</f>
        <v>4253.5150000000003</v>
      </c>
      <c r="Z45" s="38">
        <v>2024</v>
      </c>
    </row>
    <row r="46" spans="1:26" s="2" customFormat="1">
      <c r="A46" s="9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1"/>
      <c r="R46" s="8" t="s">
        <v>51</v>
      </c>
      <c r="S46" s="5" t="s">
        <v>24</v>
      </c>
      <c r="T46" s="42">
        <v>2</v>
      </c>
      <c r="U46" s="42">
        <v>0</v>
      </c>
      <c r="V46" s="42">
        <v>0</v>
      </c>
      <c r="W46" s="42">
        <v>0</v>
      </c>
      <c r="X46" s="42">
        <v>0</v>
      </c>
      <c r="Y46" s="42">
        <v>2</v>
      </c>
      <c r="Z46" s="38">
        <v>2024</v>
      </c>
    </row>
    <row r="47" spans="1:26" s="2" customFormat="1" ht="31">
      <c r="A47" s="10">
        <v>6</v>
      </c>
      <c r="B47" s="10">
        <v>0</v>
      </c>
      <c r="C47" s="10">
        <v>1</v>
      </c>
      <c r="D47" s="10">
        <v>0</v>
      </c>
      <c r="E47" s="10">
        <v>5</v>
      </c>
      <c r="F47" s="10">
        <v>0</v>
      </c>
      <c r="G47" s="10">
        <v>2</v>
      </c>
      <c r="H47" s="10">
        <v>1</v>
      </c>
      <c r="I47" s="10">
        <v>0</v>
      </c>
      <c r="J47" s="10">
        <v>1</v>
      </c>
      <c r="K47" s="10">
        <v>0</v>
      </c>
      <c r="L47" s="10">
        <v>2</v>
      </c>
      <c r="M47" s="10">
        <v>2</v>
      </c>
      <c r="N47" s="10">
        <v>0</v>
      </c>
      <c r="O47" s="10">
        <v>0</v>
      </c>
      <c r="P47" s="10">
        <v>6</v>
      </c>
      <c r="Q47" s="11">
        <v>0</v>
      </c>
      <c r="R47" s="8" t="s">
        <v>68</v>
      </c>
      <c r="S47" s="5" t="s">
        <v>18</v>
      </c>
      <c r="T47" s="13">
        <v>8649.5669999999991</v>
      </c>
      <c r="U47" s="13">
        <v>4533.3339999999998</v>
      </c>
      <c r="V47" s="13">
        <v>0</v>
      </c>
      <c r="W47" s="13">
        <v>0</v>
      </c>
      <c r="X47" s="13">
        <v>0</v>
      </c>
      <c r="Y47" s="13">
        <f>SUM(T47:V47)</f>
        <v>13182.900999999998</v>
      </c>
      <c r="Z47" s="38">
        <v>2024</v>
      </c>
    </row>
    <row r="48" spans="1:26" s="2" customFormat="1">
      <c r="A48" s="11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11"/>
      <c r="P48" s="11"/>
      <c r="Q48" s="11"/>
      <c r="R48" s="8" t="s">
        <v>23</v>
      </c>
      <c r="S48" s="5" t="s">
        <v>24</v>
      </c>
      <c r="T48" s="43">
        <v>1</v>
      </c>
      <c r="U48" s="43">
        <v>0</v>
      </c>
      <c r="V48" s="43">
        <v>0</v>
      </c>
      <c r="W48" s="43">
        <v>0</v>
      </c>
      <c r="X48" s="43">
        <v>0</v>
      </c>
      <c r="Y48" s="43">
        <v>1</v>
      </c>
      <c r="Z48" s="38">
        <v>2024</v>
      </c>
    </row>
    <row r="49" spans="1:26" s="2" customFormat="1" ht="31">
      <c r="A49" s="9">
        <v>6</v>
      </c>
      <c r="B49" s="10">
        <v>0</v>
      </c>
      <c r="C49" s="10">
        <v>1</v>
      </c>
      <c r="D49" s="10">
        <v>0</v>
      </c>
      <c r="E49" s="10">
        <v>5</v>
      </c>
      <c r="F49" s="10">
        <v>0</v>
      </c>
      <c r="G49" s="10">
        <v>2</v>
      </c>
      <c r="H49" s="10">
        <v>1</v>
      </c>
      <c r="I49" s="10">
        <v>0</v>
      </c>
      <c r="J49" s="10">
        <v>1</v>
      </c>
      <c r="K49" s="10">
        <v>0</v>
      </c>
      <c r="L49" s="10">
        <v>2</v>
      </c>
      <c r="M49" s="10" t="s">
        <v>52</v>
      </c>
      <c r="N49" s="10">
        <v>0</v>
      </c>
      <c r="O49" s="10">
        <v>7</v>
      </c>
      <c r="P49" s="10">
        <v>0</v>
      </c>
      <c r="Q49" s="11">
        <v>0</v>
      </c>
      <c r="R49" s="8" t="s">
        <v>65</v>
      </c>
      <c r="S49" s="5" t="s">
        <v>18</v>
      </c>
      <c r="T49" s="13">
        <v>14030.584000000001</v>
      </c>
      <c r="U49" s="13">
        <v>0</v>
      </c>
      <c r="V49" s="13">
        <v>0</v>
      </c>
      <c r="W49" s="13">
        <v>0</v>
      </c>
      <c r="X49" s="13">
        <v>0</v>
      </c>
      <c r="Y49" s="13">
        <f>SUM(T49:V49)</f>
        <v>14030.584000000001</v>
      </c>
      <c r="Z49" s="38">
        <v>2024</v>
      </c>
    </row>
    <row r="50" spans="1:26" s="2" customFormat="1">
      <c r="A50" s="11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11"/>
      <c r="P50" s="11"/>
      <c r="Q50" s="11"/>
      <c r="R50" s="8" t="s">
        <v>23</v>
      </c>
      <c r="S50" s="5" t="s">
        <v>24</v>
      </c>
      <c r="T50" s="43">
        <v>1</v>
      </c>
      <c r="U50" s="43">
        <v>0</v>
      </c>
      <c r="V50" s="43">
        <v>0</v>
      </c>
      <c r="W50" s="43">
        <v>0</v>
      </c>
      <c r="X50" s="43">
        <v>0</v>
      </c>
      <c r="Y50" s="43">
        <v>1</v>
      </c>
      <c r="Z50" s="38">
        <v>2024</v>
      </c>
    </row>
    <row r="51" spans="1:26" s="2" customFormat="1" ht="31">
      <c r="A51" s="9">
        <v>6</v>
      </c>
      <c r="B51" s="10">
        <v>0</v>
      </c>
      <c r="C51" s="10">
        <v>1</v>
      </c>
      <c r="D51" s="10">
        <v>0</v>
      </c>
      <c r="E51" s="10">
        <v>5</v>
      </c>
      <c r="F51" s="10">
        <v>0</v>
      </c>
      <c r="G51" s="10">
        <v>2</v>
      </c>
      <c r="H51" s="10">
        <v>1</v>
      </c>
      <c r="I51" s="10">
        <v>0</v>
      </c>
      <c r="J51" s="10">
        <v>1</v>
      </c>
      <c r="K51" s="10">
        <v>0</v>
      </c>
      <c r="L51" s="10">
        <v>2</v>
      </c>
      <c r="M51" s="10">
        <v>1</v>
      </c>
      <c r="N51" s="10">
        <v>0</v>
      </c>
      <c r="O51" s="10">
        <v>7</v>
      </c>
      <c r="P51" s="10">
        <v>0</v>
      </c>
      <c r="Q51" s="11">
        <v>0</v>
      </c>
      <c r="R51" s="8" t="s">
        <v>85</v>
      </c>
      <c r="S51" s="5" t="s">
        <v>18</v>
      </c>
      <c r="T51" s="35">
        <v>30758.27</v>
      </c>
      <c r="U51" s="35">
        <v>0</v>
      </c>
      <c r="V51" s="35">
        <v>0</v>
      </c>
      <c r="W51" s="35">
        <v>0</v>
      </c>
      <c r="X51" s="35">
        <v>0</v>
      </c>
      <c r="Y51" s="35">
        <f>SUM(T51:X51)</f>
        <v>30758.27</v>
      </c>
      <c r="Z51" s="38">
        <v>2024</v>
      </c>
    </row>
    <row r="52" spans="1:26" s="2" customFormat="1">
      <c r="A52" s="11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11"/>
      <c r="P52" s="11"/>
      <c r="Q52" s="11"/>
      <c r="R52" s="8" t="s">
        <v>23</v>
      </c>
      <c r="S52" s="5" t="s">
        <v>24</v>
      </c>
      <c r="T52" s="43">
        <v>1</v>
      </c>
      <c r="U52" s="43">
        <v>0</v>
      </c>
      <c r="V52" s="43">
        <v>0</v>
      </c>
      <c r="W52" s="43">
        <v>0</v>
      </c>
      <c r="X52" s="43">
        <v>0</v>
      </c>
      <c r="Y52" s="43">
        <v>1</v>
      </c>
      <c r="Z52" s="38">
        <v>2024</v>
      </c>
    </row>
    <row r="53" spans="1:26" s="2" customFormat="1">
      <c r="A53" s="9">
        <v>6</v>
      </c>
      <c r="B53" s="10">
        <v>0</v>
      </c>
      <c r="C53" s="10">
        <v>1</v>
      </c>
      <c r="D53" s="10">
        <v>0</v>
      </c>
      <c r="E53" s="10">
        <v>5</v>
      </c>
      <c r="F53" s="10">
        <v>0</v>
      </c>
      <c r="G53" s="10">
        <v>2</v>
      </c>
      <c r="H53" s="10">
        <v>1</v>
      </c>
      <c r="I53" s="10">
        <v>0</v>
      </c>
      <c r="J53" s="10">
        <v>1</v>
      </c>
      <c r="K53" s="10">
        <v>0</v>
      </c>
      <c r="L53" s="10">
        <v>2</v>
      </c>
      <c r="M53" s="10">
        <v>2</v>
      </c>
      <c r="N53" s="10">
        <v>0</v>
      </c>
      <c r="O53" s="10">
        <v>0</v>
      </c>
      <c r="P53" s="10">
        <v>9</v>
      </c>
      <c r="Q53" s="11">
        <v>0</v>
      </c>
      <c r="R53" s="8" t="s">
        <v>105</v>
      </c>
      <c r="S53" s="5" t="s">
        <v>18</v>
      </c>
      <c r="T53" s="35">
        <v>76285.099000000002</v>
      </c>
      <c r="U53" s="35">
        <v>0</v>
      </c>
      <c r="V53" s="35">
        <v>0</v>
      </c>
      <c r="W53" s="35">
        <v>0</v>
      </c>
      <c r="X53" s="35">
        <v>0</v>
      </c>
      <c r="Y53" s="35">
        <f>SUM(T53:X53)</f>
        <v>76285.099000000002</v>
      </c>
      <c r="Z53" s="38">
        <v>2024</v>
      </c>
    </row>
    <row r="54" spans="1:26" s="2" customFormat="1">
      <c r="A54" s="9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1"/>
      <c r="R54" s="8" t="s">
        <v>90</v>
      </c>
      <c r="S54" s="5" t="s">
        <v>24</v>
      </c>
      <c r="T54" s="43">
        <v>7</v>
      </c>
      <c r="U54" s="43">
        <v>0</v>
      </c>
      <c r="V54" s="43">
        <v>0</v>
      </c>
      <c r="W54" s="43">
        <v>0</v>
      </c>
      <c r="X54" s="43">
        <v>0</v>
      </c>
      <c r="Y54" s="43">
        <v>7</v>
      </c>
      <c r="Z54" s="38">
        <v>2024</v>
      </c>
    </row>
    <row r="55" spans="1:26" s="2" customFormat="1" ht="46.5">
      <c r="A55" s="9">
        <v>6</v>
      </c>
      <c r="B55" s="10">
        <v>0</v>
      </c>
      <c r="C55" s="10">
        <v>1</v>
      </c>
      <c r="D55" s="10">
        <v>0</v>
      </c>
      <c r="E55" s="10">
        <v>5</v>
      </c>
      <c r="F55" s="10">
        <v>0</v>
      </c>
      <c r="G55" s="10">
        <v>2</v>
      </c>
      <c r="H55" s="10">
        <v>1</v>
      </c>
      <c r="I55" s="10">
        <v>0</v>
      </c>
      <c r="J55" s="10">
        <v>1</v>
      </c>
      <c r="K55" s="10">
        <v>0</v>
      </c>
      <c r="L55" s="10">
        <v>2</v>
      </c>
      <c r="M55" s="10">
        <v>2</v>
      </c>
      <c r="N55" s="10">
        <v>0</v>
      </c>
      <c r="O55" s="10">
        <v>1</v>
      </c>
      <c r="P55" s="10">
        <v>0</v>
      </c>
      <c r="Q55" s="11">
        <v>0</v>
      </c>
      <c r="R55" s="8" t="s">
        <v>106</v>
      </c>
      <c r="S55" s="5" t="s">
        <v>18</v>
      </c>
      <c r="T55" s="13">
        <f>48857.26</f>
        <v>48857.26</v>
      </c>
      <c r="U55" s="1">
        <v>0</v>
      </c>
      <c r="V55" s="1">
        <v>0</v>
      </c>
      <c r="W55" s="1">
        <v>0</v>
      </c>
      <c r="X55" s="13">
        <v>0</v>
      </c>
      <c r="Y55" s="13">
        <f>SUM(T55:V55)</f>
        <v>48857.26</v>
      </c>
      <c r="Z55" s="38">
        <v>2024</v>
      </c>
    </row>
    <row r="56" spans="1:26" s="2" customFormat="1" ht="46.5">
      <c r="A56" s="9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0"/>
      <c r="P56" s="10"/>
      <c r="Q56" s="11"/>
      <c r="R56" s="8" t="s">
        <v>96</v>
      </c>
      <c r="S56" s="49" t="s">
        <v>22</v>
      </c>
      <c r="T56" s="43">
        <v>1</v>
      </c>
      <c r="U56" s="7">
        <v>0</v>
      </c>
      <c r="V56" s="7">
        <v>0</v>
      </c>
      <c r="W56" s="7">
        <v>0</v>
      </c>
      <c r="X56" s="7">
        <v>0</v>
      </c>
      <c r="Y56" s="43">
        <v>1</v>
      </c>
      <c r="Z56" s="38">
        <v>2024</v>
      </c>
    </row>
    <row r="57" spans="1:26" s="2" customFormat="1">
      <c r="A57" s="12">
        <v>6</v>
      </c>
      <c r="B57" s="12">
        <v>0</v>
      </c>
      <c r="C57" s="12">
        <v>1</v>
      </c>
      <c r="D57" s="12">
        <v>0</v>
      </c>
      <c r="E57" s="12">
        <v>5</v>
      </c>
      <c r="F57" s="12">
        <v>0</v>
      </c>
      <c r="G57" s="12">
        <v>2</v>
      </c>
      <c r="H57" s="12">
        <v>1</v>
      </c>
      <c r="I57" s="12">
        <v>0</v>
      </c>
      <c r="J57" s="12">
        <v>1</v>
      </c>
      <c r="K57" s="12">
        <v>0</v>
      </c>
      <c r="L57" s="12">
        <v>2</v>
      </c>
      <c r="M57" s="10">
        <v>2</v>
      </c>
      <c r="N57" s="10">
        <v>0</v>
      </c>
      <c r="O57" s="11">
        <v>1</v>
      </c>
      <c r="P57" s="11">
        <v>1</v>
      </c>
      <c r="Q57" s="11">
        <v>0</v>
      </c>
      <c r="R57" s="8" t="s">
        <v>75</v>
      </c>
      <c r="S57" s="5" t="s">
        <v>18</v>
      </c>
      <c r="T57" s="13">
        <v>12943.126</v>
      </c>
      <c r="U57" s="13">
        <v>0</v>
      </c>
      <c r="V57" s="13">
        <v>0</v>
      </c>
      <c r="W57" s="13">
        <v>0</v>
      </c>
      <c r="X57" s="13">
        <v>0</v>
      </c>
      <c r="Y57" s="13">
        <f>SUM(T57:V57)</f>
        <v>12943.126</v>
      </c>
      <c r="Z57" s="38">
        <v>2024</v>
      </c>
    </row>
    <row r="58" spans="1:26" s="2" customFormat="1" ht="28" customHeight="1">
      <c r="A58" s="9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0"/>
      <c r="P58" s="10"/>
      <c r="Q58" s="11"/>
      <c r="R58" s="8" t="s">
        <v>86</v>
      </c>
      <c r="S58" s="39" t="s">
        <v>22</v>
      </c>
      <c r="T58" s="42">
        <v>1</v>
      </c>
      <c r="U58" s="7">
        <v>0</v>
      </c>
      <c r="V58" s="7">
        <v>0</v>
      </c>
      <c r="W58" s="7">
        <v>0</v>
      </c>
      <c r="X58" s="7">
        <v>0</v>
      </c>
      <c r="Y58" s="42">
        <v>1</v>
      </c>
      <c r="Z58" s="38">
        <v>2024</v>
      </c>
    </row>
    <row r="59" spans="1:26" s="2" customFormat="1" ht="31">
      <c r="A59" s="9">
        <v>6</v>
      </c>
      <c r="B59" s="12">
        <v>0</v>
      </c>
      <c r="C59" s="12">
        <v>1</v>
      </c>
      <c r="D59" s="12">
        <v>0</v>
      </c>
      <c r="E59" s="12">
        <v>5</v>
      </c>
      <c r="F59" s="12">
        <v>0</v>
      </c>
      <c r="G59" s="12">
        <v>2</v>
      </c>
      <c r="H59" s="12">
        <v>1</v>
      </c>
      <c r="I59" s="12">
        <v>0</v>
      </c>
      <c r="J59" s="12">
        <v>1</v>
      </c>
      <c r="K59" s="12">
        <v>0</v>
      </c>
      <c r="L59" s="12">
        <v>2</v>
      </c>
      <c r="M59" s="12">
        <v>2</v>
      </c>
      <c r="N59" s="12">
        <v>0</v>
      </c>
      <c r="O59" s="10">
        <v>1</v>
      </c>
      <c r="P59" s="10">
        <v>2</v>
      </c>
      <c r="Q59" s="11">
        <v>0</v>
      </c>
      <c r="R59" s="8" t="s">
        <v>76</v>
      </c>
      <c r="S59" s="5" t="s">
        <v>18</v>
      </c>
      <c r="T59" s="13">
        <f>13490.86+6000+5000</f>
        <v>24490.86</v>
      </c>
      <c r="U59" s="1">
        <v>0</v>
      </c>
      <c r="V59" s="1">
        <v>0</v>
      </c>
      <c r="W59" s="1">
        <v>0</v>
      </c>
      <c r="X59" s="13">
        <v>0</v>
      </c>
      <c r="Y59" s="13">
        <f>SUM(T59:V59)</f>
        <v>24490.86</v>
      </c>
      <c r="Z59" s="38">
        <v>2024</v>
      </c>
    </row>
    <row r="60" spans="1:26" s="2" customFormat="1" ht="46.5">
      <c r="A60" s="9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0"/>
      <c r="P60" s="10"/>
      <c r="Q60" s="11"/>
      <c r="R60" s="8" t="s">
        <v>95</v>
      </c>
      <c r="S60" s="51" t="s">
        <v>22</v>
      </c>
      <c r="T60" s="43">
        <v>1</v>
      </c>
      <c r="U60" s="7">
        <v>0</v>
      </c>
      <c r="V60" s="7">
        <v>0</v>
      </c>
      <c r="W60" s="7">
        <v>0</v>
      </c>
      <c r="X60" s="7">
        <v>0</v>
      </c>
      <c r="Y60" s="43">
        <v>1</v>
      </c>
      <c r="Z60" s="38">
        <v>2024</v>
      </c>
    </row>
    <row r="61" spans="1:26" s="2" customFormat="1" ht="31">
      <c r="A61" s="9">
        <v>6</v>
      </c>
      <c r="B61" s="12">
        <v>0</v>
      </c>
      <c r="C61" s="12">
        <v>1</v>
      </c>
      <c r="D61" s="12">
        <v>0</v>
      </c>
      <c r="E61" s="12">
        <v>5</v>
      </c>
      <c r="F61" s="12">
        <v>0</v>
      </c>
      <c r="G61" s="12">
        <v>2</v>
      </c>
      <c r="H61" s="12">
        <v>1</v>
      </c>
      <c r="I61" s="12">
        <v>0</v>
      </c>
      <c r="J61" s="12">
        <v>1</v>
      </c>
      <c r="K61" s="12">
        <v>0</v>
      </c>
      <c r="L61" s="12">
        <v>2</v>
      </c>
      <c r="M61" s="12">
        <v>2</v>
      </c>
      <c r="N61" s="12">
        <v>0</v>
      </c>
      <c r="O61" s="10">
        <v>1</v>
      </c>
      <c r="P61" s="10">
        <v>3</v>
      </c>
      <c r="Q61" s="11">
        <v>0</v>
      </c>
      <c r="R61" s="8" t="s">
        <v>87</v>
      </c>
      <c r="S61" s="5" t="s">
        <v>18</v>
      </c>
      <c r="T61" s="13">
        <v>1202.9000000000001</v>
      </c>
      <c r="U61" s="13">
        <v>0</v>
      </c>
      <c r="V61" s="13">
        <v>0</v>
      </c>
      <c r="W61" s="13">
        <v>0</v>
      </c>
      <c r="X61" s="13">
        <v>0</v>
      </c>
      <c r="Y61" s="13">
        <f>SUM(T61:X61)</f>
        <v>1202.9000000000001</v>
      </c>
      <c r="Z61" s="38">
        <v>2024</v>
      </c>
    </row>
    <row r="62" spans="1:26" s="2" customFormat="1" ht="46.5">
      <c r="A62" s="9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0"/>
      <c r="P62" s="10"/>
      <c r="Q62" s="11"/>
      <c r="R62" s="52" t="s">
        <v>97</v>
      </c>
      <c r="S62" s="5" t="s">
        <v>42</v>
      </c>
      <c r="T62" s="43">
        <v>1</v>
      </c>
      <c r="U62" s="7">
        <v>0</v>
      </c>
      <c r="V62" s="7">
        <v>0</v>
      </c>
      <c r="W62" s="7">
        <v>0</v>
      </c>
      <c r="X62" s="7">
        <v>0</v>
      </c>
      <c r="Y62" s="43">
        <v>1</v>
      </c>
      <c r="Z62" s="38">
        <v>2024</v>
      </c>
    </row>
    <row r="63" spans="1:26" s="2" customFormat="1" ht="46.5">
      <c r="A63" s="9">
        <v>6</v>
      </c>
      <c r="B63" s="12">
        <v>0</v>
      </c>
      <c r="C63" s="12">
        <v>1</v>
      </c>
      <c r="D63" s="12">
        <v>0</v>
      </c>
      <c r="E63" s="12">
        <v>5</v>
      </c>
      <c r="F63" s="12">
        <v>0</v>
      </c>
      <c r="G63" s="12">
        <v>2</v>
      </c>
      <c r="H63" s="12">
        <v>1</v>
      </c>
      <c r="I63" s="12">
        <v>0</v>
      </c>
      <c r="J63" s="12">
        <v>1</v>
      </c>
      <c r="K63" s="12">
        <v>0</v>
      </c>
      <c r="L63" s="12">
        <v>2</v>
      </c>
      <c r="M63" s="12">
        <v>2</v>
      </c>
      <c r="N63" s="12">
        <v>0</v>
      </c>
      <c r="O63" s="10">
        <v>1</v>
      </c>
      <c r="P63" s="10">
        <v>4</v>
      </c>
      <c r="Q63" s="11">
        <v>0</v>
      </c>
      <c r="R63" s="8" t="s">
        <v>77</v>
      </c>
      <c r="S63" s="5" t="s">
        <v>18</v>
      </c>
      <c r="T63" s="13">
        <f>15750-6000</f>
        <v>9750</v>
      </c>
      <c r="U63" s="1">
        <v>8550</v>
      </c>
      <c r="V63" s="1">
        <v>0</v>
      </c>
      <c r="W63" s="1">
        <f t="shared" ref="W63" si="1">V63</f>
        <v>0</v>
      </c>
      <c r="X63" s="13">
        <v>0</v>
      </c>
      <c r="Y63" s="13">
        <f>SUM(T63:X63)</f>
        <v>18300</v>
      </c>
      <c r="Z63" s="38">
        <v>2025</v>
      </c>
    </row>
    <row r="64" spans="1:26" s="2" customFormat="1" ht="46.5">
      <c r="A64" s="9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0"/>
      <c r="P64" s="10"/>
      <c r="Q64" s="11"/>
      <c r="R64" s="52" t="s">
        <v>97</v>
      </c>
      <c r="S64" s="49" t="s">
        <v>22</v>
      </c>
      <c r="T64" s="43">
        <v>1</v>
      </c>
      <c r="U64" s="7">
        <v>0</v>
      </c>
      <c r="V64" s="7">
        <v>0</v>
      </c>
      <c r="W64" s="7">
        <v>0</v>
      </c>
      <c r="X64" s="7">
        <v>0</v>
      </c>
      <c r="Y64" s="43">
        <v>1</v>
      </c>
      <c r="Z64" s="38">
        <v>2025</v>
      </c>
    </row>
    <row r="65" spans="1:26" s="2" customFormat="1" ht="31">
      <c r="A65" s="9">
        <v>6</v>
      </c>
      <c r="B65" s="12">
        <v>0</v>
      </c>
      <c r="C65" s="12">
        <v>1</v>
      </c>
      <c r="D65" s="12">
        <v>0</v>
      </c>
      <c r="E65" s="12">
        <v>5</v>
      </c>
      <c r="F65" s="12">
        <v>0</v>
      </c>
      <c r="G65" s="12">
        <v>2</v>
      </c>
      <c r="H65" s="12">
        <v>1</v>
      </c>
      <c r="I65" s="12">
        <v>0</v>
      </c>
      <c r="J65" s="12">
        <v>1</v>
      </c>
      <c r="K65" s="12">
        <v>0</v>
      </c>
      <c r="L65" s="12">
        <v>2</v>
      </c>
      <c r="M65" s="12">
        <v>2</v>
      </c>
      <c r="N65" s="12">
        <v>0</v>
      </c>
      <c r="O65" s="10">
        <v>1</v>
      </c>
      <c r="P65" s="10">
        <v>5</v>
      </c>
      <c r="Q65" s="11">
        <v>0</v>
      </c>
      <c r="R65" s="8" t="s">
        <v>83</v>
      </c>
      <c r="S65" s="5" t="s">
        <v>18</v>
      </c>
      <c r="T65" s="13">
        <f>10000-3666.549</f>
        <v>6333.451</v>
      </c>
      <c r="U65" s="1">
        <v>0</v>
      </c>
      <c r="V65" s="1">
        <v>0</v>
      </c>
      <c r="W65" s="13">
        <v>0</v>
      </c>
      <c r="X65" s="13">
        <v>0</v>
      </c>
      <c r="Y65" s="13">
        <f>SUM(T65:X65)</f>
        <v>6333.451</v>
      </c>
      <c r="Z65" s="38">
        <v>2024</v>
      </c>
    </row>
    <row r="66" spans="1:26" s="2" customFormat="1" ht="46.5">
      <c r="A66" s="9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0"/>
      <c r="P66" s="10"/>
      <c r="Q66" s="11"/>
      <c r="R66" s="8" t="s">
        <v>98</v>
      </c>
      <c r="S66" s="5" t="s">
        <v>78</v>
      </c>
      <c r="T66" s="42">
        <v>1</v>
      </c>
      <c r="U66" s="7">
        <v>0</v>
      </c>
      <c r="V66" s="7">
        <v>0</v>
      </c>
      <c r="W66" s="7">
        <v>0</v>
      </c>
      <c r="X66" s="7">
        <v>0</v>
      </c>
      <c r="Y66" s="42">
        <v>1</v>
      </c>
      <c r="Z66" s="38">
        <v>2024</v>
      </c>
    </row>
    <row r="67" spans="1:26" s="2" customFormat="1" ht="31">
      <c r="A67" s="9">
        <v>6</v>
      </c>
      <c r="B67" s="12">
        <v>0</v>
      </c>
      <c r="C67" s="12">
        <v>1</v>
      </c>
      <c r="D67" s="12">
        <v>0</v>
      </c>
      <c r="E67" s="12">
        <v>5</v>
      </c>
      <c r="F67" s="12">
        <v>0</v>
      </c>
      <c r="G67" s="12">
        <v>2</v>
      </c>
      <c r="H67" s="12">
        <v>1</v>
      </c>
      <c r="I67" s="12">
        <v>0</v>
      </c>
      <c r="J67" s="12">
        <v>1</v>
      </c>
      <c r="K67" s="12">
        <v>0</v>
      </c>
      <c r="L67" s="12">
        <v>2</v>
      </c>
      <c r="M67" s="12">
        <v>2</v>
      </c>
      <c r="N67" s="12">
        <v>0</v>
      </c>
      <c r="O67" s="10">
        <v>1</v>
      </c>
      <c r="P67" s="10">
        <v>6</v>
      </c>
      <c r="Q67" s="11">
        <v>0</v>
      </c>
      <c r="R67" s="8" t="s">
        <v>88</v>
      </c>
      <c r="S67" s="5" t="s">
        <v>18</v>
      </c>
      <c r="T67" s="13">
        <v>3623.7809999999999</v>
      </c>
      <c r="U67" s="13">
        <v>0</v>
      </c>
      <c r="V67" s="13">
        <v>0</v>
      </c>
      <c r="W67" s="13">
        <v>0</v>
      </c>
      <c r="X67" s="13">
        <v>0</v>
      </c>
      <c r="Y67" s="13">
        <f>SUM(T67:X67)</f>
        <v>3623.7809999999999</v>
      </c>
      <c r="Z67" s="38">
        <v>2024</v>
      </c>
    </row>
    <row r="68" spans="1:26" s="2" customFormat="1" ht="52.5" customHeight="1">
      <c r="A68" s="9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0"/>
      <c r="P68" s="10"/>
      <c r="Q68" s="11"/>
      <c r="R68" s="8" t="s">
        <v>99</v>
      </c>
      <c r="S68" s="49" t="s">
        <v>78</v>
      </c>
      <c r="T68" s="42">
        <v>1</v>
      </c>
      <c r="U68" s="7">
        <v>0</v>
      </c>
      <c r="V68" s="7">
        <v>0</v>
      </c>
      <c r="W68" s="7">
        <v>0</v>
      </c>
      <c r="X68" s="7">
        <v>0</v>
      </c>
      <c r="Y68" s="42">
        <v>1</v>
      </c>
      <c r="Z68" s="38">
        <v>2024</v>
      </c>
    </row>
    <row r="69" spans="1:26" s="2" customFormat="1" ht="52" customHeight="1">
      <c r="A69" s="9">
        <v>6</v>
      </c>
      <c r="B69" s="12">
        <v>0</v>
      </c>
      <c r="C69" s="12">
        <v>1</v>
      </c>
      <c r="D69" s="12">
        <v>0</v>
      </c>
      <c r="E69" s="12">
        <v>5</v>
      </c>
      <c r="F69" s="12">
        <v>0</v>
      </c>
      <c r="G69" s="12">
        <v>2</v>
      </c>
      <c r="H69" s="12">
        <v>1</v>
      </c>
      <c r="I69" s="12">
        <v>0</v>
      </c>
      <c r="J69" s="12">
        <v>1</v>
      </c>
      <c r="K69" s="12">
        <v>0</v>
      </c>
      <c r="L69" s="12">
        <v>2</v>
      </c>
      <c r="M69" s="12">
        <v>2</v>
      </c>
      <c r="N69" s="12">
        <v>0</v>
      </c>
      <c r="O69" s="10">
        <v>1</v>
      </c>
      <c r="P69" s="10">
        <v>7</v>
      </c>
      <c r="Q69" s="11">
        <v>0</v>
      </c>
      <c r="R69" s="8" t="s">
        <v>101</v>
      </c>
      <c r="S69" s="5" t="s">
        <v>18</v>
      </c>
      <c r="T69" s="13">
        <v>3666.549</v>
      </c>
      <c r="U69" s="1">
        <v>0</v>
      </c>
      <c r="V69" s="1">
        <v>0</v>
      </c>
      <c r="W69" s="1">
        <v>0</v>
      </c>
      <c r="X69" s="13">
        <v>0</v>
      </c>
      <c r="Y69" s="13">
        <f>SUM(T69:X69)</f>
        <v>3666.549</v>
      </c>
      <c r="Z69" s="38">
        <v>2024</v>
      </c>
    </row>
    <row r="70" spans="1:26" s="2" customFormat="1" ht="46.5">
      <c r="A70" s="9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0"/>
      <c r="P70" s="10"/>
      <c r="Q70" s="11"/>
      <c r="R70" s="52" t="s">
        <v>100</v>
      </c>
      <c r="S70" s="49" t="s">
        <v>78</v>
      </c>
      <c r="T70" s="42">
        <v>1</v>
      </c>
      <c r="U70" s="7">
        <v>0</v>
      </c>
      <c r="V70" s="7">
        <v>0</v>
      </c>
      <c r="W70" s="7">
        <v>0</v>
      </c>
      <c r="X70" s="7">
        <v>0</v>
      </c>
      <c r="Y70" s="42">
        <v>1</v>
      </c>
      <c r="Z70" s="38">
        <v>2024</v>
      </c>
    </row>
    <row r="71" spans="1:26" s="2" customFormat="1" ht="49" customHeight="1">
      <c r="A71" s="9">
        <v>6</v>
      </c>
      <c r="B71" s="12">
        <v>0</v>
      </c>
      <c r="C71" s="12">
        <v>1</v>
      </c>
      <c r="D71" s="12">
        <v>0</v>
      </c>
      <c r="E71" s="12">
        <v>5</v>
      </c>
      <c r="F71" s="12">
        <v>0</v>
      </c>
      <c r="G71" s="12">
        <v>2</v>
      </c>
      <c r="H71" s="12">
        <v>1</v>
      </c>
      <c r="I71" s="12">
        <v>0</v>
      </c>
      <c r="J71" s="12">
        <v>1</v>
      </c>
      <c r="K71" s="12">
        <v>0</v>
      </c>
      <c r="L71" s="12">
        <v>2</v>
      </c>
      <c r="M71" s="12">
        <v>2</v>
      </c>
      <c r="N71" s="12">
        <v>0</v>
      </c>
      <c r="O71" s="10">
        <v>1</v>
      </c>
      <c r="P71" s="10">
        <v>8</v>
      </c>
      <c r="Q71" s="11">
        <v>0</v>
      </c>
      <c r="R71" s="8" t="s">
        <v>81</v>
      </c>
      <c r="S71" s="5" t="s">
        <v>18</v>
      </c>
      <c r="T71" s="13">
        <v>5358.4170000000004</v>
      </c>
      <c r="U71" s="1">
        <v>0</v>
      </c>
      <c r="V71" s="1">
        <v>0</v>
      </c>
      <c r="W71" s="1">
        <v>0</v>
      </c>
      <c r="X71" s="13">
        <v>0</v>
      </c>
      <c r="Y71" s="13">
        <f>SUM(T71:X71)</f>
        <v>5358.4170000000004</v>
      </c>
      <c r="Z71" s="38">
        <v>2024</v>
      </c>
    </row>
    <row r="72" spans="1:26" s="2" customFormat="1" ht="47" customHeight="1">
      <c r="A72" s="9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0"/>
      <c r="P72" s="10"/>
      <c r="Q72" s="11"/>
      <c r="R72" s="8" t="s">
        <v>102</v>
      </c>
      <c r="S72" s="49" t="s">
        <v>78</v>
      </c>
      <c r="T72" s="42">
        <v>1</v>
      </c>
      <c r="U72" s="7">
        <v>0</v>
      </c>
      <c r="V72" s="7">
        <v>0</v>
      </c>
      <c r="W72" s="7">
        <v>0</v>
      </c>
      <c r="X72" s="7">
        <v>0</v>
      </c>
      <c r="Y72" s="42">
        <v>1</v>
      </c>
      <c r="Z72" s="38">
        <v>2024</v>
      </c>
    </row>
    <row r="73" spans="1:26" s="2" customFormat="1">
      <c r="A73" s="9">
        <v>6</v>
      </c>
      <c r="B73" s="10">
        <v>0</v>
      </c>
      <c r="C73" s="10">
        <v>1</v>
      </c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0"/>
      <c r="P73" s="10"/>
      <c r="Q73" s="11"/>
      <c r="R73" s="4" t="s">
        <v>91</v>
      </c>
      <c r="S73" s="5" t="s">
        <v>18</v>
      </c>
      <c r="T73" s="44">
        <f>T75+T77</f>
        <v>21784.046000000002</v>
      </c>
      <c r="U73" s="44">
        <f t="shared" ref="U73:X73" si="2">U75+U77</f>
        <v>5065.3780000000006</v>
      </c>
      <c r="V73" s="44">
        <f t="shared" si="2"/>
        <v>5065.3780000000006</v>
      </c>
      <c r="W73" s="44">
        <f t="shared" si="2"/>
        <v>5065.3780000000006</v>
      </c>
      <c r="X73" s="44">
        <f t="shared" si="2"/>
        <v>5065.3780000000006</v>
      </c>
      <c r="Y73" s="44">
        <f>SUM(T73:X73)</f>
        <v>42045.558000000005</v>
      </c>
      <c r="Z73" s="38">
        <v>2028</v>
      </c>
    </row>
    <row r="74" spans="1:26" s="2" customFormat="1">
      <c r="A74" s="9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0"/>
      <c r="P74" s="10"/>
      <c r="Q74" s="11"/>
      <c r="R74" s="8" t="s">
        <v>64</v>
      </c>
      <c r="S74" s="5" t="s">
        <v>22</v>
      </c>
      <c r="T74" s="43">
        <v>1</v>
      </c>
      <c r="U74" s="43">
        <v>1</v>
      </c>
      <c r="V74" s="43">
        <v>1</v>
      </c>
      <c r="W74" s="43">
        <v>1</v>
      </c>
      <c r="X74" s="43">
        <v>1</v>
      </c>
      <c r="Y74" s="43">
        <v>1</v>
      </c>
      <c r="Z74" s="38">
        <v>2028</v>
      </c>
    </row>
    <row r="75" spans="1:26" s="2" customFormat="1" ht="31">
      <c r="A75" s="10">
        <v>6</v>
      </c>
      <c r="B75" s="10">
        <v>0</v>
      </c>
      <c r="C75" s="10">
        <v>1</v>
      </c>
      <c r="D75" s="10">
        <v>0</v>
      </c>
      <c r="E75" s="10">
        <v>5</v>
      </c>
      <c r="F75" s="10">
        <v>0</v>
      </c>
      <c r="G75" s="10">
        <v>1</v>
      </c>
      <c r="H75" s="10">
        <v>1</v>
      </c>
      <c r="I75" s="10">
        <v>0</v>
      </c>
      <c r="J75" s="10">
        <v>1</v>
      </c>
      <c r="K75" s="10">
        <v>0</v>
      </c>
      <c r="L75" s="10">
        <v>3</v>
      </c>
      <c r="M75" s="10">
        <v>2</v>
      </c>
      <c r="N75" s="10">
        <v>0</v>
      </c>
      <c r="O75" s="10">
        <v>0</v>
      </c>
      <c r="P75" s="10">
        <v>1</v>
      </c>
      <c r="Q75" s="11">
        <v>0</v>
      </c>
      <c r="R75" s="4" t="s">
        <v>57</v>
      </c>
      <c r="S75" s="5" t="s">
        <v>18</v>
      </c>
      <c r="T75" s="35">
        <v>12037.589</v>
      </c>
      <c r="U75" s="35">
        <f>3736.275+352.197</f>
        <v>4088.4720000000002</v>
      </c>
      <c r="V75" s="35">
        <f>3736.275+352.197</f>
        <v>4088.4720000000002</v>
      </c>
      <c r="W75" s="35">
        <f t="shared" ref="W75:X75" si="3">3736.275+352.197</f>
        <v>4088.4720000000002</v>
      </c>
      <c r="X75" s="35">
        <f t="shared" si="3"/>
        <v>4088.4720000000002</v>
      </c>
      <c r="Y75" s="35">
        <f>SUM(T75:X75)</f>
        <v>28391.477000000003</v>
      </c>
      <c r="Z75" s="38">
        <v>2028</v>
      </c>
    </row>
    <row r="76" spans="1:26" s="2" customForma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1"/>
      <c r="R76" s="8" t="s">
        <v>35</v>
      </c>
      <c r="S76" s="5" t="s">
        <v>24</v>
      </c>
      <c r="T76" s="43">
        <v>1285</v>
      </c>
      <c r="U76" s="43">
        <v>1285</v>
      </c>
      <c r="V76" s="43">
        <v>1285</v>
      </c>
      <c r="W76" s="43">
        <v>1285</v>
      </c>
      <c r="X76" s="43">
        <v>1285</v>
      </c>
      <c r="Y76" s="43">
        <v>1285</v>
      </c>
      <c r="Z76" s="38">
        <v>2028</v>
      </c>
    </row>
    <row r="77" spans="1:26" s="2" customFormat="1" ht="31">
      <c r="A77" s="10">
        <v>6</v>
      </c>
      <c r="B77" s="10">
        <v>0</v>
      </c>
      <c r="C77" s="10">
        <v>1</v>
      </c>
      <c r="D77" s="10">
        <v>0</v>
      </c>
      <c r="E77" s="10">
        <v>5</v>
      </c>
      <c r="F77" s="10">
        <v>0</v>
      </c>
      <c r="G77" s="10">
        <v>1</v>
      </c>
      <c r="H77" s="10">
        <v>1</v>
      </c>
      <c r="I77" s="10">
        <v>0</v>
      </c>
      <c r="J77" s="10">
        <v>1</v>
      </c>
      <c r="K77" s="10">
        <v>0</v>
      </c>
      <c r="L77" s="10">
        <v>3</v>
      </c>
      <c r="M77" s="10">
        <v>2</v>
      </c>
      <c r="N77" s="10">
        <v>0</v>
      </c>
      <c r="O77" s="10">
        <v>0</v>
      </c>
      <c r="P77" s="10">
        <v>2</v>
      </c>
      <c r="Q77" s="11">
        <v>0</v>
      </c>
      <c r="R77" s="4" t="s">
        <v>58</v>
      </c>
      <c r="S77" s="5" t="s">
        <v>18</v>
      </c>
      <c r="T77" s="35">
        <v>9746.4570000000003</v>
      </c>
      <c r="U77" s="35">
        <f>443.589+283.317+250</f>
        <v>976.90599999999995</v>
      </c>
      <c r="V77" s="35">
        <f>443.589+283.317+250</f>
        <v>976.90599999999995</v>
      </c>
      <c r="W77" s="35">
        <f>443.589+283.317+250</f>
        <v>976.90599999999995</v>
      </c>
      <c r="X77" s="35">
        <f>443.589+283.317+250</f>
        <v>976.90599999999995</v>
      </c>
      <c r="Y77" s="35">
        <f>SUM(T77:X77)</f>
        <v>13654.080999999998</v>
      </c>
      <c r="Z77" s="38">
        <v>2028</v>
      </c>
    </row>
    <row r="78" spans="1:26" s="2" customForma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1"/>
      <c r="R78" s="8" t="s">
        <v>36</v>
      </c>
      <c r="S78" s="5" t="s">
        <v>24</v>
      </c>
      <c r="T78" s="43">
        <v>19</v>
      </c>
      <c r="U78" s="43">
        <v>19</v>
      </c>
      <c r="V78" s="43">
        <v>19</v>
      </c>
      <c r="W78" s="43">
        <v>19</v>
      </c>
      <c r="X78" s="43">
        <v>19</v>
      </c>
      <c r="Y78" s="43">
        <v>19</v>
      </c>
      <c r="Z78" s="38">
        <v>2028</v>
      </c>
    </row>
    <row r="79" spans="1:26" s="36" customFormat="1" ht="15">
      <c r="A79" s="14">
        <v>6</v>
      </c>
      <c r="B79" s="14">
        <v>0</v>
      </c>
      <c r="C79" s="14">
        <v>1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5"/>
      <c r="R79" s="4" t="s">
        <v>80</v>
      </c>
      <c r="S79" s="16" t="s">
        <v>18</v>
      </c>
      <c r="T79" s="44">
        <f>T81+T83+T85</f>
        <v>20187.311999999998</v>
      </c>
      <c r="U79" s="44">
        <f t="shared" ref="U79:X79" si="4">U81</f>
        <v>0</v>
      </c>
      <c r="V79" s="44">
        <f t="shared" si="4"/>
        <v>0</v>
      </c>
      <c r="W79" s="44">
        <f t="shared" si="4"/>
        <v>0</v>
      </c>
      <c r="X79" s="44">
        <f t="shared" si="4"/>
        <v>0</v>
      </c>
      <c r="Y79" s="44">
        <f>SUM(T79:X79)</f>
        <v>20187.311999999998</v>
      </c>
      <c r="Z79" s="16">
        <v>2024</v>
      </c>
    </row>
    <row r="80" spans="1:26" s="2" customForma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1"/>
      <c r="R80" s="4" t="s">
        <v>35</v>
      </c>
      <c r="S80" s="5" t="s">
        <v>24</v>
      </c>
      <c r="T80" s="42">
        <v>1</v>
      </c>
      <c r="U80" s="42">
        <v>0</v>
      </c>
      <c r="V80" s="42">
        <v>0</v>
      </c>
      <c r="W80" s="42">
        <v>0</v>
      </c>
      <c r="X80" s="42">
        <v>0</v>
      </c>
      <c r="Y80" s="42">
        <v>1</v>
      </c>
      <c r="Z80" s="38">
        <v>2024</v>
      </c>
    </row>
    <row r="81" spans="1:26" s="2" customFormat="1" ht="31">
      <c r="A81" s="10">
        <v>6</v>
      </c>
      <c r="B81" s="10">
        <v>0</v>
      </c>
      <c r="C81" s="10">
        <v>1</v>
      </c>
      <c r="D81" s="10">
        <v>1</v>
      </c>
      <c r="E81" s="10">
        <v>0</v>
      </c>
      <c r="F81" s="10">
        <v>0</v>
      </c>
      <c r="G81" s="10">
        <v>4</v>
      </c>
      <c r="H81" s="10">
        <v>1</v>
      </c>
      <c r="I81" s="10">
        <v>0</v>
      </c>
      <c r="J81" s="10">
        <v>1</v>
      </c>
      <c r="K81" s="10">
        <v>0</v>
      </c>
      <c r="L81" s="10">
        <v>4</v>
      </c>
      <c r="M81" s="10" t="s">
        <v>52</v>
      </c>
      <c r="N81" s="10">
        <v>0</v>
      </c>
      <c r="O81" s="10">
        <v>2</v>
      </c>
      <c r="P81" s="10">
        <v>9</v>
      </c>
      <c r="Q81" s="11">
        <v>0</v>
      </c>
      <c r="R81" s="4" t="s">
        <v>59</v>
      </c>
      <c r="S81" s="5" t="s">
        <v>18</v>
      </c>
      <c r="T81" s="13">
        <v>4037.0619999999999</v>
      </c>
      <c r="U81" s="1">
        <v>0</v>
      </c>
      <c r="V81" s="1">
        <v>0</v>
      </c>
      <c r="W81" s="1">
        <v>0</v>
      </c>
      <c r="X81" s="13">
        <v>0</v>
      </c>
      <c r="Y81" s="35">
        <f>SUM(T81:X81)</f>
        <v>4037.0619999999999</v>
      </c>
      <c r="Z81" s="38">
        <v>2024</v>
      </c>
    </row>
    <row r="82" spans="1:26" s="2" customForma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1"/>
      <c r="R82" s="4" t="s">
        <v>35</v>
      </c>
      <c r="S82" s="39" t="s">
        <v>20</v>
      </c>
      <c r="T82" s="42">
        <v>1</v>
      </c>
      <c r="U82" s="46">
        <v>0</v>
      </c>
      <c r="V82" s="46">
        <v>0</v>
      </c>
      <c r="W82" s="46">
        <v>0</v>
      </c>
      <c r="X82" s="42">
        <v>0</v>
      </c>
      <c r="Y82" s="42">
        <v>1</v>
      </c>
      <c r="Z82" s="38">
        <v>2024</v>
      </c>
    </row>
    <row r="83" spans="1:26" s="2" customFormat="1" ht="31">
      <c r="A83" s="10">
        <v>6</v>
      </c>
      <c r="B83" s="10">
        <v>0</v>
      </c>
      <c r="C83" s="10">
        <v>1</v>
      </c>
      <c r="D83" s="10">
        <v>1</v>
      </c>
      <c r="E83" s="10">
        <v>0</v>
      </c>
      <c r="F83" s="10">
        <v>0</v>
      </c>
      <c r="G83" s="10">
        <v>4</v>
      </c>
      <c r="H83" s="10">
        <v>1</v>
      </c>
      <c r="I83" s="10">
        <v>0</v>
      </c>
      <c r="J83" s="10">
        <v>1</v>
      </c>
      <c r="K83" s="10">
        <v>0</v>
      </c>
      <c r="L83" s="10">
        <v>4</v>
      </c>
      <c r="M83" s="10">
        <v>1</v>
      </c>
      <c r="N83" s="10">
        <v>0</v>
      </c>
      <c r="O83" s="10">
        <v>2</v>
      </c>
      <c r="P83" s="10">
        <v>9</v>
      </c>
      <c r="Q83" s="11">
        <v>0</v>
      </c>
      <c r="R83" s="4" t="s">
        <v>89</v>
      </c>
      <c r="S83" s="5" t="s">
        <v>18</v>
      </c>
      <c r="T83" s="13">
        <v>16148.25</v>
      </c>
      <c r="U83" s="1">
        <v>0</v>
      </c>
      <c r="V83" s="1">
        <v>0</v>
      </c>
      <c r="W83" s="1">
        <v>0</v>
      </c>
      <c r="X83" s="13">
        <v>0</v>
      </c>
      <c r="Y83" s="35">
        <f>SUM(T83:X83)</f>
        <v>16148.25</v>
      </c>
      <c r="Z83" s="38">
        <v>2024</v>
      </c>
    </row>
    <row r="84" spans="1:26" s="2" customFormat="1" ht="3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1"/>
      <c r="R84" s="8" t="s">
        <v>40</v>
      </c>
      <c r="S84" s="5" t="s">
        <v>24</v>
      </c>
      <c r="T84" s="42">
        <v>1</v>
      </c>
      <c r="U84" s="42">
        <v>0</v>
      </c>
      <c r="V84" s="42">
        <v>0</v>
      </c>
      <c r="W84" s="42">
        <v>0</v>
      </c>
      <c r="X84" s="42">
        <v>0</v>
      </c>
      <c r="Y84" s="42">
        <v>1</v>
      </c>
      <c r="Z84" s="38">
        <v>2024</v>
      </c>
    </row>
    <row r="85" spans="1:26" s="2" customFormat="1" ht="31">
      <c r="A85" s="10">
        <v>6</v>
      </c>
      <c r="B85" s="10">
        <v>0</v>
      </c>
      <c r="C85" s="10">
        <v>1</v>
      </c>
      <c r="D85" s="10">
        <v>1</v>
      </c>
      <c r="E85" s="10">
        <v>0</v>
      </c>
      <c r="F85" s="10">
        <v>0</v>
      </c>
      <c r="G85" s="10">
        <v>3</v>
      </c>
      <c r="H85" s="10">
        <v>1</v>
      </c>
      <c r="I85" s="10">
        <v>0</v>
      </c>
      <c r="J85" s="10">
        <v>1</v>
      </c>
      <c r="K85" s="10">
        <v>0</v>
      </c>
      <c r="L85" s="10">
        <v>4</v>
      </c>
      <c r="M85" s="10">
        <v>2</v>
      </c>
      <c r="N85" s="10">
        <v>0</v>
      </c>
      <c r="O85" s="10">
        <v>0</v>
      </c>
      <c r="P85" s="10">
        <v>4</v>
      </c>
      <c r="Q85" s="11">
        <v>0</v>
      </c>
      <c r="R85" s="4" t="s">
        <v>79</v>
      </c>
      <c r="S85" s="5" t="s">
        <v>18</v>
      </c>
      <c r="T85" s="13">
        <v>2</v>
      </c>
      <c r="U85" s="1">
        <v>0</v>
      </c>
      <c r="V85" s="1">
        <v>0</v>
      </c>
      <c r="W85" s="1">
        <v>0</v>
      </c>
      <c r="X85" s="13">
        <v>0</v>
      </c>
      <c r="Y85" s="35">
        <f>SUM(T85:X85)</f>
        <v>2</v>
      </c>
      <c r="Z85" s="38">
        <v>2024</v>
      </c>
    </row>
    <row r="86" spans="1:26" s="2" customForma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1"/>
      <c r="R86" s="4" t="s">
        <v>93</v>
      </c>
      <c r="S86" s="48" t="s">
        <v>20</v>
      </c>
      <c r="T86" s="43">
        <v>1</v>
      </c>
      <c r="U86" s="6">
        <v>0</v>
      </c>
      <c r="V86" s="6">
        <v>0</v>
      </c>
      <c r="W86" s="6">
        <v>0</v>
      </c>
      <c r="X86" s="6">
        <v>0</v>
      </c>
      <c r="Y86" s="43">
        <v>1</v>
      </c>
      <c r="Z86" s="38">
        <v>2024</v>
      </c>
    </row>
    <row r="87" spans="1:26" s="2" customFormat="1" ht="1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1"/>
      <c r="R87" s="4" t="s">
        <v>46</v>
      </c>
      <c r="S87" s="5" t="s">
        <v>18</v>
      </c>
      <c r="T87" s="35">
        <f>T88+T89</f>
        <v>21255.680999999997</v>
      </c>
      <c r="U87" s="35">
        <v>24722.436000000002</v>
      </c>
      <c r="V87" s="35">
        <v>24722.436000000002</v>
      </c>
      <c r="W87" s="35">
        <v>24722.436000000002</v>
      </c>
      <c r="X87" s="35">
        <v>24722.436000000002</v>
      </c>
      <c r="Y87" s="35">
        <f>SUM(T87:X87)</f>
        <v>120145.425</v>
      </c>
      <c r="Z87" s="38">
        <v>2028</v>
      </c>
    </row>
    <row r="88" spans="1:26" s="2" customFormat="1" ht="15.5" customHeight="1">
      <c r="A88" s="10">
        <v>6</v>
      </c>
      <c r="B88" s="10">
        <v>0</v>
      </c>
      <c r="C88" s="10">
        <v>1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1"/>
      <c r="R88" s="53" t="s">
        <v>47</v>
      </c>
      <c r="S88" s="5" t="s">
        <v>18</v>
      </c>
      <c r="T88" s="44">
        <f>T91+T94</f>
        <v>2352.2860000000001</v>
      </c>
      <c r="U88" s="44">
        <f t="shared" ref="U88:X88" si="5">U91+U94</f>
        <v>0</v>
      </c>
      <c r="V88" s="44">
        <f t="shared" si="5"/>
        <v>0</v>
      </c>
      <c r="W88" s="44">
        <f t="shared" si="5"/>
        <v>0</v>
      </c>
      <c r="X88" s="44">
        <f t="shared" si="5"/>
        <v>0</v>
      </c>
      <c r="Y88" s="44">
        <f>SUM(T88:X88)</f>
        <v>2352.2860000000001</v>
      </c>
      <c r="Z88" s="38">
        <v>2024</v>
      </c>
    </row>
    <row r="89" spans="1:26" s="2" customFormat="1" ht="15" customHeight="1">
      <c r="A89" s="10">
        <v>7</v>
      </c>
      <c r="B89" s="10">
        <v>4</v>
      </c>
      <c r="C89" s="10">
        <v>5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1"/>
      <c r="R89" s="54"/>
      <c r="S89" s="39" t="s">
        <v>18</v>
      </c>
      <c r="T89" s="44">
        <f>T92+T95+T97</f>
        <v>18903.394999999997</v>
      </c>
      <c r="U89" s="44">
        <f t="shared" ref="U89:X89" si="6">U92+U95+U97</f>
        <v>24722.436000000002</v>
      </c>
      <c r="V89" s="44">
        <f t="shared" si="6"/>
        <v>24722.436000000002</v>
      </c>
      <c r="W89" s="44">
        <f t="shared" si="6"/>
        <v>24722.436000000002</v>
      </c>
      <c r="X89" s="44">
        <f t="shared" si="6"/>
        <v>24722.436000000002</v>
      </c>
      <c r="Y89" s="44">
        <f>SUM(T89:X89)</f>
        <v>117793.139</v>
      </c>
      <c r="Z89" s="39">
        <v>2028</v>
      </c>
    </row>
    <row r="90" spans="1:26" s="2" customForma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1"/>
      <c r="R90" s="8" t="s">
        <v>49</v>
      </c>
      <c r="S90" s="39" t="s">
        <v>22</v>
      </c>
      <c r="T90" s="43">
        <v>1</v>
      </c>
      <c r="U90" s="43">
        <v>1</v>
      </c>
      <c r="V90" s="43">
        <v>1</v>
      </c>
      <c r="W90" s="43">
        <v>1</v>
      </c>
      <c r="X90" s="43">
        <v>1</v>
      </c>
      <c r="Y90" s="43">
        <v>1</v>
      </c>
      <c r="Z90" s="39">
        <v>2028</v>
      </c>
    </row>
    <row r="91" spans="1:26" s="2" customFormat="1" ht="32.25" customHeight="1">
      <c r="A91" s="10">
        <v>6</v>
      </c>
      <c r="B91" s="10">
        <v>0</v>
      </c>
      <c r="C91" s="10">
        <v>1</v>
      </c>
      <c r="D91" s="57">
        <v>0</v>
      </c>
      <c r="E91" s="57">
        <v>5</v>
      </c>
      <c r="F91" s="57">
        <v>0</v>
      </c>
      <c r="G91" s="57">
        <v>5</v>
      </c>
      <c r="H91" s="57">
        <v>1</v>
      </c>
      <c r="I91" s="57">
        <v>0</v>
      </c>
      <c r="J91" s="57">
        <v>9</v>
      </c>
      <c r="K91" s="57">
        <v>0</v>
      </c>
      <c r="L91" s="57">
        <v>1</v>
      </c>
      <c r="M91" s="57">
        <v>2</v>
      </c>
      <c r="N91" s="57">
        <v>0</v>
      </c>
      <c r="O91" s="57">
        <v>0</v>
      </c>
      <c r="P91" s="57">
        <v>1</v>
      </c>
      <c r="Q91" s="59">
        <v>0</v>
      </c>
      <c r="R91" s="55" t="s">
        <v>48</v>
      </c>
      <c r="S91" s="39" t="s">
        <v>18</v>
      </c>
      <c r="T91" s="35">
        <f>6425.468-T92</f>
        <v>1183.8999999999996</v>
      </c>
      <c r="U91" s="35">
        <v>0</v>
      </c>
      <c r="V91" s="35">
        <v>0</v>
      </c>
      <c r="W91" s="35">
        <v>0</v>
      </c>
      <c r="X91" s="35">
        <v>0</v>
      </c>
      <c r="Y91" s="35">
        <f>SUM(T91:X91)</f>
        <v>1183.8999999999996</v>
      </c>
      <c r="Z91" s="39">
        <v>2024</v>
      </c>
    </row>
    <row r="92" spans="1:26" s="2" customFormat="1" ht="32.25" customHeight="1">
      <c r="A92" s="10">
        <v>7</v>
      </c>
      <c r="B92" s="10">
        <v>4</v>
      </c>
      <c r="C92" s="10">
        <v>5</v>
      </c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60"/>
      <c r="R92" s="56"/>
      <c r="S92" s="39" t="s">
        <v>18</v>
      </c>
      <c r="T92" s="35">
        <v>5241.5680000000002</v>
      </c>
      <c r="U92" s="35">
        <v>4587.4059999999999</v>
      </c>
      <c r="V92" s="35">
        <v>4587.4059999999999</v>
      </c>
      <c r="W92" s="35">
        <v>4587.4059999999999</v>
      </c>
      <c r="X92" s="35">
        <v>4587.4059999999999</v>
      </c>
      <c r="Y92" s="35">
        <f>SUM(T92:X92)</f>
        <v>23591.191999999999</v>
      </c>
      <c r="Z92" s="39">
        <v>2028</v>
      </c>
    </row>
    <row r="93" spans="1:26" s="2" customFormat="1" ht="33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1"/>
      <c r="R93" s="4" t="s">
        <v>50</v>
      </c>
      <c r="S93" s="39" t="s">
        <v>22</v>
      </c>
      <c r="T93" s="43">
        <v>1</v>
      </c>
      <c r="U93" s="43">
        <v>1</v>
      </c>
      <c r="V93" s="43">
        <v>1</v>
      </c>
      <c r="W93" s="43">
        <v>1</v>
      </c>
      <c r="X93" s="43">
        <v>1</v>
      </c>
      <c r="Y93" s="43">
        <v>1</v>
      </c>
      <c r="Z93" s="39">
        <v>2028</v>
      </c>
    </row>
    <row r="94" spans="1:26" s="2" customFormat="1" ht="35" customHeight="1">
      <c r="A94" s="10">
        <v>6</v>
      </c>
      <c r="B94" s="10">
        <v>0</v>
      </c>
      <c r="C94" s="10">
        <v>1</v>
      </c>
      <c r="D94" s="57">
        <v>0</v>
      </c>
      <c r="E94" s="57">
        <v>5</v>
      </c>
      <c r="F94" s="57">
        <v>0</v>
      </c>
      <c r="G94" s="57">
        <v>5</v>
      </c>
      <c r="H94" s="57">
        <v>1</v>
      </c>
      <c r="I94" s="57">
        <v>0</v>
      </c>
      <c r="J94" s="57">
        <v>9</v>
      </c>
      <c r="K94" s="57">
        <v>0</v>
      </c>
      <c r="L94" s="57">
        <v>1</v>
      </c>
      <c r="M94" s="57">
        <v>2</v>
      </c>
      <c r="N94" s="57">
        <v>0</v>
      </c>
      <c r="O94" s="57">
        <v>0</v>
      </c>
      <c r="P94" s="57">
        <v>2</v>
      </c>
      <c r="Q94" s="59">
        <v>0</v>
      </c>
      <c r="R94" s="55" t="s">
        <v>60</v>
      </c>
      <c r="S94" s="39" t="s">
        <v>18</v>
      </c>
      <c r="T94" s="35">
        <f>5431.242-T95</f>
        <v>1168.3860000000004</v>
      </c>
      <c r="U94" s="35">
        <v>0</v>
      </c>
      <c r="V94" s="35">
        <v>0</v>
      </c>
      <c r="W94" s="35">
        <v>0</v>
      </c>
      <c r="X94" s="35">
        <v>0</v>
      </c>
      <c r="Y94" s="35">
        <f>SUM(T94:X94)</f>
        <v>1168.3860000000004</v>
      </c>
      <c r="Z94" s="39">
        <v>2024</v>
      </c>
    </row>
    <row r="95" spans="1:26" s="2" customFormat="1" ht="35" customHeight="1">
      <c r="A95" s="10">
        <v>7</v>
      </c>
      <c r="B95" s="10">
        <v>4</v>
      </c>
      <c r="C95" s="10">
        <v>5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60"/>
      <c r="R95" s="56"/>
      <c r="S95" s="39" t="s">
        <v>18</v>
      </c>
      <c r="T95" s="35">
        <v>4262.8559999999998</v>
      </c>
      <c r="U95" s="35">
        <v>8090.1030000000001</v>
      </c>
      <c r="V95" s="35">
        <v>8090.1030000000001</v>
      </c>
      <c r="W95" s="35">
        <v>8090.1030000000001</v>
      </c>
      <c r="X95" s="35">
        <v>8090.1030000000001</v>
      </c>
      <c r="Y95" s="35">
        <f>SUM(T95:X95)</f>
        <v>36623.267999999996</v>
      </c>
      <c r="Z95" s="39">
        <v>2028</v>
      </c>
    </row>
    <row r="96" spans="1:26" s="2" customFormat="1" ht="3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1"/>
      <c r="R96" s="4" t="s">
        <v>61</v>
      </c>
      <c r="S96" s="39" t="s">
        <v>22</v>
      </c>
      <c r="T96" s="43">
        <v>1</v>
      </c>
      <c r="U96" s="43">
        <v>1</v>
      </c>
      <c r="V96" s="43">
        <v>1</v>
      </c>
      <c r="W96" s="43">
        <v>1</v>
      </c>
      <c r="X96" s="43">
        <v>1</v>
      </c>
      <c r="Y96" s="43">
        <v>1</v>
      </c>
      <c r="Z96" s="39">
        <v>2028</v>
      </c>
    </row>
    <row r="97" spans="1:26" s="2" customFormat="1">
      <c r="A97" s="10">
        <v>7</v>
      </c>
      <c r="B97" s="10">
        <v>4</v>
      </c>
      <c r="C97" s="10">
        <v>5</v>
      </c>
      <c r="D97" s="10">
        <v>0</v>
      </c>
      <c r="E97" s="10">
        <v>5</v>
      </c>
      <c r="F97" s="10">
        <v>0</v>
      </c>
      <c r="G97" s="10">
        <v>5</v>
      </c>
      <c r="H97" s="10">
        <v>1</v>
      </c>
      <c r="I97" s="10">
        <v>0</v>
      </c>
      <c r="J97" s="10">
        <v>9</v>
      </c>
      <c r="K97" s="10">
        <v>0</v>
      </c>
      <c r="L97" s="10">
        <v>1</v>
      </c>
      <c r="M97" s="10">
        <v>2</v>
      </c>
      <c r="N97" s="10">
        <v>0</v>
      </c>
      <c r="O97" s="10">
        <v>0</v>
      </c>
      <c r="P97" s="10">
        <v>3</v>
      </c>
      <c r="Q97" s="11">
        <v>0</v>
      </c>
      <c r="R97" s="4" t="s">
        <v>62</v>
      </c>
      <c r="S97" s="39" t="s">
        <v>18</v>
      </c>
      <c r="T97" s="35">
        <v>9398.9709999999995</v>
      </c>
      <c r="U97" s="35">
        <v>12044.927</v>
      </c>
      <c r="V97" s="35">
        <v>12044.927</v>
      </c>
      <c r="W97" s="35">
        <v>12044.927</v>
      </c>
      <c r="X97" s="35">
        <v>12044.927</v>
      </c>
      <c r="Y97" s="35">
        <f>SUM(T97:X97)</f>
        <v>57578.678999999989</v>
      </c>
      <c r="Z97" s="39">
        <v>2028</v>
      </c>
    </row>
    <row r="98" spans="1:26" s="2" customFormat="1" ht="19.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1"/>
      <c r="R98" s="4" t="s">
        <v>63</v>
      </c>
      <c r="S98" s="39" t="s">
        <v>22</v>
      </c>
      <c r="T98" s="43">
        <v>1</v>
      </c>
      <c r="U98" s="43">
        <v>1</v>
      </c>
      <c r="V98" s="43">
        <v>1</v>
      </c>
      <c r="W98" s="43">
        <v>1</v>
      </c>
      <c r="X98" s="43">
        <v>1</v>
      </c>
      <c r="Y98" s="43">
        <v>1</v>
      </c>
      <c r="Z98" s="39">
        <v>2028</v>
      </c>
    </row>
    <row r="100" spans="1:26" ht="18">
      <c r="Z100" s="73" t="s">
        <v>108</v>
      </c>
    </row>
  </sheetData>
  <mergeCells count="52">
    <mergeCell ref="S2:Z2"/>
    <mergeCell ref="T5:Z5"/>
    <mergeCell ref="A7:Z7"/>
    <mergeCell ref="A8:Z8"/>
    <mergeCell ref="A9:Z9"/>
    <mergeCell ref="V4:Z4"/>
    <mergeCell ref="V3:Z3"/>
    <mergeCell ref="W6:Z6"/>
    <mergeCell ref="A10:Z10"/>
    <mergeCell ref="A11:Z11"/>
    <mergeCell ref="I13:Z13"/>
    <mergeCell ref="I14:Z14"/>
    <mergeCell ref="A15:Q15"/>
    <mergeCell ref="R15:R17"/>
    <mergeCell ref="S15:S17"/>
    <mergeCell ref="Y15:Z16"/>
    <mergeCell ref="A16:C17"/>
    <mergeCell ref="D16:E17"/>
    <mergeCell ref="F16:G17"/>
    <mergeCell ref="H16:Q17"/>
    <mergeCell ref="T15:X16"/>
    <mergeCell ref="D94:D95"/>
    <mergeCell ref="E94:E95"/>
    <mergeCell ref="F94:F95"/>
    <mergeCell ref="G94:G95"/>
    <mergeCell ref="H94:H95"/>
    <mergeCell ref="I94:I95"/>
    <mergeCell ref="J94:J95"/>
    <mergeCell ref="K94:K95"/>
    <mergeCell ref="L94:L95"/>
    <mergeCell ref="M94:M95"/>
    <mergeCell ref="N94:N95"/>
    <mergeCell ref="O94:O95"/>
    <mergeCell ref="P94:P95"/>
    <mergeCell ref="Q94:Q95"/>
    <mergeCell ref="R94:R95"/>
    <mergeCell ref="R88:R89"/>
    <mergeCell ref="R91:R92"/>
    <mergeCell ref="D91:D92"/>
    <mergeCell ref="E91:E92"/>
    <mergeCell ref="F91:F92"/>
    <mergeCell ref="G91:G92"/>
    <mergeCell ref="H91:H92"/>
    <mergeCell ref="I91:I92"/>
    <mergeCell ref="J91:J92"/>
    <mergeCell ref="K91:K92"/>
    <mergeCell ref="L91:L92"/>
    <mergeCell ref="M91:M92"/>
    <mergeCell ref="N91:N92"/>
    <mergeCell ref="O91:O92"/>
    <mergeCell ref="P91:P92"/>
    <mergeCell ref="Q91:Q92"/>
  </mergeCells>
  <printOptions horizontalCentered="1"/>
  <pageMargins left="0.118055555555556" right="0.118055555555556" top="0.74791666666666701" bottom="0.15763888888888899" header="0.511811023622047" footer="0.511811023622047"/>
  <pageSetup paperSize="9" scale="56" firstPageNumber="34" fitToHeight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Приложение 1</vt:lpstr>
      <vt:lpstr>'Приложение 1'!Excel_BuiltIn_Print_Area</vt:lpstr>
      <vt:lpstr>'Приложение 1'!Excel_BuiltIn_Print_Titles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Специалист</dc:creator>
  <cp:lastModifiedBy>Пользователь Windows</cp:lastModifiedBy>
  <cp:revision>7</cp:revision>
  <cp:lastPrinted>2024-11-15T11:25:25Z</cp:lastPrinted>
  <dcterms:created xsi:type="dcterms:W3CDTF">2022-07-01T09:58:21Z</dcterms:created>
  <dcterms:modified xsi:type="dcterms:W3CDTF">2024-11-15T11:26:51Z</dcterms:modified>
  <dc:language>ru-RU</dc:language>
</cp:coreProperties>
</file>