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986" activeTab="0"/>
  </bookViews>
  <sheets>
    <sheet name="Лист1" sheetId="1" r:id="rId1"/>
  </sheets>
  <definedNames>
    <definedName name="Excel_BuiltIn_Print_Area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<sst xmlns="http://schemas.openxmlformats.org/spreadsheetml/2006/main" count="145" uniqueCount="82">
  <si>
    <t xml:space="preserve">Приложение  </t>
  </si>
  <si>
    <t>к муниципальной программе МО "Конаковский район"</t>
  </si>
  <si>
    <t>Тверской области "Развитие транспортного комплекса и</t>
  </si>
  <si>
    <t>Характеристика муниципальной  программы МО «Конаковский район» Тверской области</t>
  </si>
  <si>
    <t>Главный администратор муниципальной программы МО «Конаковский район» Тверской области -  Администрация Конаковского района Тверской области</t>
  </si>
  <si>
    <t>Принятые обозначения и сокращения:</t>
  </si>
  <si>
    <t>1. Программа-муниципальная  программа МО «Конаковский район» Тверской области</t>
  </si>
  <si>
    <t>2. Подпрограмма - подпрограмма муниципальной  программы МО «Конаковский район» Тверской области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</si>
  <si>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</si>
  <si>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</si>
  <si>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</si>
  <si>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</si>
  <si>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</si>
  <si>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</si>
  <si>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</si>
  <si>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</si>
  <si>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</si>
  <si>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</si>
  <si>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</si>
  <si>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</si>
  <si>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</si>
  <si>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</si>
  <si>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</si>
  <si>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</si>
  <si>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r>
      <t>Цель</t>
    </r>
    <r>
      <rPr>
        <sz val="10"/>
        <rFont val="Times New Roman"/>
        <family val="1"/>
      </rPr>
      <t xml:space="preserve"> «Обеспечение устойчивого функционирования транспортной системы Конаковского района»</t>
    </r>
  </si>
  <si>
    <t>-</t>
  </si>
  <si>
    <t>x</t>
  </si>
  <si>
    <t>%</t>
  </si>
  <si>
    <r>
      <t>Показатель 2</t>
    </r>
    <r>
      <rPr>
        <sz val="10"/>
        <rFont val="Times New Roman"/>
        <family val="1"/>
      </rPr>
      <t xml:space="preserve"> «Общее количество пассажиров перевезенных транспортом общественного пользования в отчетном периоде»</t>
    </r>
  </si>
  <si>
    <t xml:space="preserve"> тыс. чел.</t>
  </si>
  <si>
    <r>
      <t>Показатель 3</t>
    </r>
    <r>
      <rPr>
        <sz val="10"/>
        <rFont val="Times New Roman"/>
        <family val="1"/>
      </rPr>
      <t xml:space="preserve"> «Общее количество маршрутов по организации транспортного обслуживания населения Конаковского района»</t>
    </r>
  </si>
  <si>
    <t>ед.</t>
  </si>
  <si>
    <r>
      <t>Показатель 4</t>
    </r>
    <r>
      <rPr>
        <sz val="10"/>
        <rFont val="Times New Roman"/>
        <family val="1"/>
      </rPr>
      <t xml:space="preserve"> «Общее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в отчетном периоде»</t>
    </r>
  </si>
  <si>
    <t>шт.</t>
  </si>
  <si>
    <r>
      <t>Подпрограмма 1</t>
    </r>
    <r>
      <rPr>
        <sz val="10"/>
        <rFont val="Times New Roman"/>
        <family val="1"/>
      </rPr>
      <t xml:space="preserve"> «Транспортное обслуживание населения Конаковского района Тверской области»</t>
    </r>
  </si>
  <si>
    <t>0</t>
  </si>
  <si>
    <r>
      <t>Задача 1</t>
    </r>
    <r>
      <rPr>
        <sz val="10"/>
        <rFont val="Times New Roman"/>
        <family val="1"/>
      </rPr>
      <t xml:space="preserve">  «Развитие автомобильного транспорта»</t>
    </r>
  </si>
  <si>
    <r>
      <t>Показатель 1</t>
    </r>
    <r>
      <rPr>
        <sz val="10"/>
        <rFont val="Times New Roman"/>
        <family val="1"/>
      </rPr>
      <t xml:space="preserve"> «Количество перевезенных пассажиров автомобильным транспортом»</t>
    </r>
  </si>
  <si>
    <t>тыс. чел.</t>
  </si>
  <si>
    <r>
      <t>Показатель 2</t>
    </r>
    <r>
      <rPr>
        <sz val="10"/>
        <rFont val="Times New Roman"/>
        <family val="1"/>
      </rPr>
      <t xml:space="preserve"> «Количество обращений граждан по вопросам работы автомобильного транспорта в Конаковском районе в отчетном периоде»</t>
    </r>
  </si>
  <si>
    <r>
      <t>Показатель 1</t>
    </r>
    <r>
      <rPr>
        <sz val="10"/>
        <rFont val="Times New Roman"/>
        <family val="1"/>
      </rPr>
      <t xml:space="preserve"> «Доля денежных средств местного бюджета в общем объёме средств на реализацию мероприятия»</t>
    </r>
  </si>
  <si>
    <r>
      <t>Показатель 1</t>
    </r>
    <r>
      <rPr>
        <sz val="10"/>
        <rFont val="Times New Roman"/>
        <family val="1"/>
      </rPr>
      <t xml:space="preserve"> «Доля денежных средств областного бюджета в общем объёме средств на реализацию мероприятия»</t>
    </r>
  </si>
  <si>
    <r>
      <t>Задача 2</t>
    </r>
    <r>
      <rPr>
        <sz val="10"/>
        <rFont val="Times New Roman"/>
        <family val="1"/>
      </rPr>
      <t xml:space="preserve"> «Развитие внутреннего водного транспорта»</t>
    </r>
  </si>
  <si>
    <r>
      <t>Показатель 1</t>
    </r>
    <r>
      <rPr>
        <sz val="10"/>
        <rFont val="Times New Roman"/>
        <family val="1"/>
      </rPr>
      <t xml:space="preserve"> «Количество перевезенных пассажиров на регулярных маршрутах внутреннего водного транспорта»</t>
    </r>
  </si>
  <si>
    <r>
      <t>Показатель 2</t>
    </r>
    <r>
      <rPr>
        <sz val="10"/>
        <rFont val="Times New Roman"/>
        <family val="1"/>
      </rPr>
      <t xml:space="preserve"> «</t>
    </r>
    <r>
      <rPr>
        <sz val="10"/>
        <rFont val="Times New Roman"/>
        <family val="1"/>
      </rPr>
      <t>Количество обращений граждан по вопросам работы внутреннего водного транспорта в Конаковском районе в отчетном периоде</t>
    </r>
    <r>
      <rPr>
        <sz val="10"/>
        <rFont val="Times New Roman"/>
        <family val="1"/>
      </rPr>
      <t>»</t>
    </r>
  </si>
  <si>
    <r>
      <t xml:space="preserve">Показатель 1 </t>
    </r>
    <r>
      <rPr>
        <sz val="10"/>
        <rFont val="Times New Roman"/>
        <family val="1"/>
      </rPr>
      <t>«Доля денежных средств областного бюджета в общем объёме средств на реализацию мероприятия»</t>
    </r>
  </si>
  <si>
    <r>
      <t>Показатель 1</t>
    </r>
    <r>
      <rPr>
        <sz val="10"/>
        <rFont val="Times New Roman"/>
        <family val="1"/>
      </rPr>
      <t xml:space="preserve"> «Доля протяженности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аукциона, в общей протяженности автомобильных дорог общего пользования регионального и межмуниципального значения 3 класса»</t>
    </r>
  </si>
  <si>
    <r>
      <t>Показатель 2</t>
    </r>
    <r>
      <rPr>
        <sz val="10"/>
        <rFont val="Times New Roman"/>
        <family val="1"/>
      </rPr>
      <t xml:space="preserve"> «Количество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периоде»</t>
    </r>
  </si>
  <si>
    <r>
      <t>Мероприятие 1.001.</t>
    </r>
    <r>
      <rPr>
        <sz val="10"/>
        <rFont val="Times New Roman"/>
        <family val="1"/>
      </rPr>
      <t xml:space="preserve"> «Осуществление МО «Конаковский район» Тверской области отдельных государственных полномочий по содержанию автомобильных дорог общего пользования регионального и межмуниципального значения 3 класса»</t>
    </r>
  </si>
  <si>
    <r>
      <t>Административное мероприятие 1.002</t>
    </r>
    <r>
      <rPr>
        <sz val="10"/>
        <rFont val="Times New Roman"/>
        <family val="1"/>
      </rPr>
      <t>. «Осуществление контроля за качеством по содержанию автомобильных дорог общего пользования регионального и межмуниципального значения 3 класса»</t>
    </r>
  </si>
  <si>
    <t>да/нет</t>
  </si>
  <si>
    <t>да</t>
  </si>
  <si>
    <r>
      <t>Задача 2</t>
    </r>
    <r>
      <rPr>
        <sz val="10"/>
        <rFont val="Times New Roman"/>
        <family val="1"/>
      </rPr>
      <t xml:space="preserve"> «Содержание автомобильных дорог общего пользования местного значения вне границ населенных пунктов в границах МО «Конаковский район» Тверской области»</t>
    </r>
  </si>
  <si>
    <r>
      <t>Показатель 2</t>
    </r>
    <r>
      <rPr>
        <sz val="10"/>
        <rFont val="Times New Roman"/>
        <family val="1"/>
      </rPr>
      <t xml:space="preserve"> «Количество обращений граждан по вопросам содержания автомобильных дорог общего пользования местного значения 3 класса в Конаковском районе  в отчетном периоде»</t>
    </r>
  </si>
  <si>
    <r>
      <t>Мероприятие 2.001.</t>
    </r>
    <r>
      <rPr>
        <sz val="10"/>
        <rFont val="Times New Roman"/>
        <family val="1"/>
      </rPr>
      <t xml:space="preserve"> «Осуществление МО «Конаковский район» Тверской области дорожной деятельности в отношении автомобильных дорог местного значения  вне границ населенных пунктов в границах Конаковского района Тверской области»</t>
    </r>
  </si>
  <si>
    <r>
      <t>Административное мероприятие 2.002</t>
    </r>
    <r>
      <rPr>
        <sz val="10"/>
        <rFont val="Times New Roman"/>
        <family val="1"/>
      </rPr>
      <t>. «Осуществление контроля за качеством по содержанию автомобильных дорог общего пользования местного значения 3 класса»</t>
    </r>
  </si>
  <si>
    <t xml:space="preserve">да </t>
  </si>
  <si>
    <r>
      <t>Показатель 1</t>
    </r>
    <r>
      <rPr>
        <sz val="10"/>
        <rFont val="Times New Roman"/>
        <family val="1"/>
      </rPr>
      <t xml:space="preserve"> «Доля протяжённости автомобильных дорог общего пользования регионального и межмуниципального значения 3 класса, содержание которых в отчётном году осуществляется в соответствии с муниципальным контрактом, заключённым на основании аукциона, в общей протяжённости автомобильных дорог общего пользования регионального и межмуниципального значения значения 3 класса»</t>
    </r>
  </si>
  <si>
    <t>«Развитие транспортного комплекса и дорожного хозяйства Конаковского района» на 2018 — 2022 годы</t>
  </si>
  <si>
    <t>дорожного хозяйства Конаковского района" на 2018-2022 годы</t>
  </si>
  <si>
    <r>
      <t>Мероприятие 2.001</t>
    </r>
    <r>
      <rPr>
        <sz val="10"/>
        <rFont val="Times New Roman"/>
        <family val="1"/>
      </rPr>
      <t xml:space="preserve"> «Поддержка социальных маршрутов внутреннего водного транспорта</t>
    </r>
    <r>
      <rPr>
        <sz val="10"/>
        <rFont val="Times New Roman"/>
        <family val="1"/>
      </rPr>
      <t>»</t>
    </r>
    <r>
      <rPr>
        <sz val="10"/>
        <rFont val="Times New Roman"/>
        <family val="1"/>
      </rPr>
      <t xml:space="preserve">  за счет средств бюджета  Конаковского района</t>
    </r>
  </si>
  <si>
    <r>
      <t>Мероприятие 1.001</t>
    </r>
    <r>
      <rPr>
        <sz val="10"/>
        <rFont val="Times New Roman"/>
        <family val="1"/>
      </rPr>
      <t xml:space="preserve"> «Организация транспортного обслуживания населения на  муниципальных маршрутах регулярных перевозок по регулируемым тарифам в границах двух и более поселений на территории МО «Конаковский район» Тверской области в соответствии с минимальными социальными требованиями</t>
    </r>
    <r>
      <rPr>
        <sz val="10"/>
        <rFont val="Times New Roman"/>
        <family val="1"/>
      </rPr>
      <t>»</t>
    </r>
    <r>
      <rPr>
        <sz val="10"/>
        <rFont val="Times New Roman"/>
        <family val="1"/>
      </rPr>
      <t xml:space="preserve"> за счет средств бюджета Конаковского района</t>
    </r>
  </si>
  <si>
    <t>Администратор, ответственный исполнитель муниципальной программы МО "Конаковский район" Тверской области - жилищно-коммунальный отдел администрации Конаковского района</t>
  </si>
  <si>
    <t>км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</si>
  <si>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</si>
  <si>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 (договором)"</t>
    </r>
  </si>
  <si>
    <r>
      <t>Показатель 1</t>
    </r>
    <r>
      <rPr>
        <sz val="10"/>
        <rFont val="Times New Roman"/>
        <family val="1"/>
      </rPr>
      <t xml:space="preserve"> «Согласованный акт о приемке выполненных работ»</t>
    </r>
  </si>
  <si>
    <r>
      <t xml:space="preserve">Административное мероприятие 2.002 </t>
    </r>
    <r>
      <rPr>
        <sz val="10"/>
        <rFont val="Times New Roman"/>
        <family val="1"/>
      </rPr>
      <t>«Поддержка социальных маршрутов внутреннего водного транспорта» (областной бюджет)</t>
    </r>
  </si>
  <si>
    <r>
      <t xml:space="preserve">Административное мероприятие 1.002 </t>
    </r>
    <r>
      <rPr>
        <sz val="10"/>
        <rFont val="Times New Roman"/>
        <family val="1"/>
      </rPr>
      <t>«Организация транспортного обслуживания населения на  муниципальных маршрутах регулярных перевозок по регулируемым тарифам в границах двух и более поселений на территории МО «Конаковский район» Тверской области в соответствии с минимальными социальными требованиями» (областной бюджет)</t>
    </r>
  </si>
  <si>
    <r>
      <t>Подпрограмма 2</t>
    </r>
    <r>
      <rPr>
        <sz val="10"/>
        <rFont val="Times New Roman"/>
        <family val="1"/>
      </rPr>
      <t xml:space="preserve"> «Сохранность и содержание автомобильных дорог общего пользования регионального, межмуниципального и местного значения 3 класса»</t>
    </r>
  </si>
  <si>
    <r>
      <t>Задача 1</t>
    </r>
    <r>
      <rPr>
        <sz val="10"/>
        <rFont val="Times New Roman"/>
        <family val="1"/>
      </rPr>
      <t xml:space="preserve"> «Содержание автомобильных дорог общего пользования регионального и межмуниципального значения 3 класса»</t>
    </r>
  </si>
  <si>
    <t xml:space="preserve">0 </t>
  </si>
  <si>
    <t>S</t>
  </si>
  <si>
    <t xml:space="preserve">3 </t>
  </si>
  <si>
    <r>
      <rPr>
        <sz val="6"/>
        <rFont val="Times New Roman"/>
        <family val="1"/>
      </rPr>
      <t>0</t>
    </r>
    <r>
      <rPr>
        <sz val="8"/>
        <rFont val="Times New Roman"/>
        <family val="1"/>
      </rPr>
      <t xml:space="preserve"> </t>
    </r>
  </si>
  <si>
    <t xml:space="preserve"> 1</t>
  </si>
  <si>
    <t>3</t>
  </si>
  <si>
    <t>5</t>
  </si>
  <si>
    <t>2</t>
  </si>
  <si>
    <t>1</t>
  </si>
  <si>
    <r>
      <t>Показатель 1</t>
    </r>
    <r>
      <rPr>
        <sz val="10"/>
        <rFont val="Times New Roman"/>
        <family val="1"/>
      </rPr>
      <t xml:space="preserve"> «Согласование актов о приемке выполненных работ»</t>
    </r>
  </si>
  <si>
    <r>
      <t>Показатель 1</t>
    </r>
    <r>
      <rPr>
        <sz val="10"/>
        <rFont val="Times New Roman"/>
        <family val="1"/>
      </rPr>
      <t xml:space="preserve"> «Выполнение объемов работ по содержанию автомобильных дорог общего пользования местного значения 3 класса в соответствии с муниципальным контрактом (договором)»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</si>
</sst>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_-* #,##0.00_р_._-;\-* #,##0.00_р_._-;_-* \-??_р_._-;_-@_-"/>
    <numFmt numFmtId="174" formatCode="0.0"/>
    <numFmt numFmtId="175" formatCode="#,##0;\-#,##0"/>
    <numFmt numFmtId="176" formatCode="0.000"/>
    <numFmt numFmtId="177" formatCode="#,##0.000_ ;\-#,##0.000\ "/>
    <numFmt numFmtId="178" formatCode="#,##0.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1" fillId="41" borderId="10" applyNumberFormat="0" applyAlignment="0" applyProtection="0"/>
    <xf numFmtId="0" fontId="42" fillId="42" borderId="11" applyNumberFormat="0" applyAlignment="0" applyProtection="0"/>
    <xf numFmtId="0" fontId="43" fillId="42" borderId="10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8" fillId="43" borderId="16" applyNumberFormat="0" applyAlignment="0" applyProtection="0"/>
    <xf numFmtId="0" fontId="49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2" fillId="0" borderId="0">
      <alignment/>
      <protection/>
    </xf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55" fillId="47" borderId="0" applyNumberFormat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justify" vertical="center" wrapText="1"/>
    </xf>
    <xf numFmtId="1" fontId="27" fillId="0" borderId="19" xfId="100" applyNumberFormat="1" applyFont="1" applyFill="1" applyBorder="1" applyAlignment="1" applyProtection="1">
      <alignment horizontal="center" vertical="center" wrapText="1"/>
      <protection/>
    </xf>
    <xf numFmtId="49" fontId="19" fillId="0" borderId="19" xfId="93" applyNumberFormat="1" applyFont="1" applyFill="1" applyBorder="1" applyAlignment="1" applyProtection="1">
      <alignment horizontal="center" vertical="center" wrapText="1"/>
      <protection locked="0"/>
    </xf>
    <xf numFmtId="174" fontId="27" fillId="0" borderId="19" xfId="10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175" fontId="27" fillId="0" borderId="19" xfId="10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justify" vertical="center" wrapText="1"/>
    </xf>
    <xf numFmtId="178" fontId="27" fillId="0" borderId="19" xfId="10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>
      <alignment horizontal="justify" vertical="center" wrapText="1"/>
    </xf>
    <xf numFmtId="0" fontId="24" fillId="0" borderId="20" xfId="0" applyFont="1" applyFill="1" applyBorder="1" applyAlignment="1">
      <alignment horizontal="justify" vertical="center" wrapText="1"/>
    </xf>
    <xf numFmtId="49" fontId="19" fillId="0" borderId="21" xfId="93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>
      <alignment horizontal="justify" vertical="center" wrapText="1"/>
    </xf>
    <xf numFmtId="0" fontId="26" fillId="0" borderId="23" xfId="0" applyFont="1" applyFill="1" applyBorder="1" applyAlignment="1">
      <alignment horizontal="center" vertical="center" wrapText="1"/>
    </xf>
    <xf numFmtId="4" fontId="27" fillId="0" borderId="19" xfId="100" applyNumberFormat="1" applyFont="1" applyFill="1" applyBorder="1" applyAlignment="1" applyProtection="1">
      <alignment horizontal="center" vertical="center" wrapText="1"/>
      <protection/>
    </xf>
    <xf numFmtId="4" fontId="27" fillId="0" borderId="19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3" fontId="27" fillId="0" borderId="19" xfId="100" applyNumberFormat="1" applyFont="1" applyFill="1" applyBorder="1" applyAlignment="1" applyProtection="1">
      <alignment horizontal="center" vertical="center" wrapText="1"/>
      <protection/>
    </xf>
    <xf numFmtId="178" fontId="27" fillId="0" borderId="19" xfId="100" applyNumberFormat="1" applyFont="1" applyFill="1" applyBorder="1" applyAlignment="1" applyProtection="1">
      <alignment horizontal="center" vertical="center"/>
      <protection/>
    </xf>
    <xf numFmtId="0" fontId="29" fillId="0" borderId="2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174" fontId="27" fillId="0" borderId="23" xfId="100" applyNumberFormat="1" applyFont="1" applyFill="1" applyBorder="1" applyAlignment="1" applyProtection="1">
      <alignment horizontal="center" vertical="center" wrapText="1"/>
      <protection/>
    </xf>
    <xf numFmtId="49" fontId="19" fillId="0" borderId="20" xfId="93" applyNumberFormat="1" applyFont="1" applyFill="1" applyBorder="1" applyAlignment="1" applyProtection="1">
      <alignment horizontal="center" vertical="center" wrapText="1"/>
      <protection locked="0"/>
    </xf>
    <xf numFmtId="49" fontId="19" fillId="0" borderId="26" xfId="93" applyNumberFormat="1" applyFont="1" applyFill="1" applyBorder="1" applyAlignment="1" applyProtection="1">
      <alignment horizontal="center" vertical="center" wrapText="1"/>
      <protection locked="0"/>
    </xf>
    <xf numFmtId="0" fontId="24" fillId="0" borderId="27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center" wrapText="1"/>
    </xf>
    <xf numFmtId="49" fontId="19" fillId="0" borderId="22" xfId="93" applyNumberFormat="1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174" fontId="27" fillId="0" borderId="20" xfId="100" applyNumberFormat="1" applyFont="1" applyFill="1" applyBorder="1" applyAlignment="1" applyProtection="1">
      <alignment horizontal="center" vertical="center" wrapText="1"/>
      <protection/>
    </xf>
    <xf numFmtId="4" fontId="27" fillId="0" borderId="24" xfId="100" applyNumberFormat="1" applyFont="1" applyFill="1" applyBorder="1" applyAlignment="1" applyProtection="1">
      <alignment horizontal="center" vertical="center" wrapText="1"/>
      <protection/>
    </xf>
    <xf numFmtId="2" fontId="19" fillId="0" borderId="22" xfId="0" applyNumberFormat="1" applyFont="1" applyFill="1" applyBorder="1" applyAlignment="1">
      <alignment horizontal="center" vertical="center" wrapText="1"/>
    </xf>
    <xf numFmtId="49" fontId="26" fillId="0" borderId="19" xfId="9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justify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left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58"/>
  <sheetViews>
    <sheetView tabSelected="1" zoomScalePageLayoutView="0" workbookViewId="0" topLeftCell="A47">
      <selection activeCell="J49" sqref="J49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4.00390625" style="1" customWidth="1"/>
    <col min="20" max="20" width="9.7109375" style="1" customWidth="1"/>
    <col min="21" max="21" width="10.00390625" style="1" customWidth="1"/>
    <col min="22" max="22" width="9.7109375" style="1" customWidth="1"/>
    <col min="23" max="23" width="9.57421875" style="1" customWidth="1"/>
    <col min="24" max="24" width="9.7109375" style="1" customWidth="1"/>
    <col min="25" max="25" width="8.57421875" style="1" customWidth="1"/>
    <col min="26" max="26" width="5.8515625" style="1" customWidth="1"/>
    <col min="27" max="240" width="12.140625" style="1" customWidth="1"/>
    <col min="241" max="16384" width="12.140625" style="3" customWidth="1"/>
  </cols>
  <sheetData>
    <row r="1" spans="19:26" ht="14.25" customHeight="1">
      <c r="S1" s="59" t="s">
        <v>0</v>
      </c>
      <c r="T1" s="59"/>
      <c r="U1" s="59"/>
      <c r="V1" s="59"/>
      <c r="W1" s="59"/>
      <c r="X1" s="59"/>
      <c r="Y1" s="59"/>
      <c r="Z1" s="59"/>
    </row>
    <row r="2" spans="1:243" s="6" customFormat="1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9" t="s">
        <v>1</v>
      </c>
      <c r="T2" s="59"/>
      <c r="U2" s="59"/>
      <c r="V2" s="59"/>
      <c r="W2" s="59"/>
      <c r="X2" s="59"/>
      <c r="Y2" s="59"/>
      <c r="Z2" s="59"/>
      <c r="IG2" s="7"/>
      <c r="IH2" s="7"/>
      <c r="II2" s="7"/>
    </row>
    <row r="3" spans="1:243" s="6" customFormat="1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9" t="s">
        <v>2</v>
      </c>
      <c r="T3" s="59"/>
      <c r="U3" s="59"/>
      <c r="V3" s="59"/>
      <c r="W3" s="59"/>
      <c r="X3" s="59"/>
      <c r="Y3" s="59"/>
      <c r="Z3" s="59"/>
      <c r="IG3" s="7"/>
      <c r="IH3" s="7"/>
      <c r="II3" s="7"/>
    </row>
    <row r="4" spans="1:243" s="6" customFormat="1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9" t="s">
        <v>59</v>
      </c>
      <c r="T4" s="59"/>
      <c r="U4" s="59"/>
      <c r="V4" s="59"/>
      <c r="W4" s="59"/>
      <c r="X4" s="59"/>
      <c r="Y4" s="59"/>
      <c r="Z4" s="59"/>
      <c r="IG4" s="7"/>
      <c r="IH4" s="7"/>
      <c r="II4" s="7"/>
    </row>
    <row r="5" spans="1:243" s="6" customFormat="1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8"/>
      <c r="T5" s="8"/>
      <c r="U5" s="8"/>
      <c r="V5" s="8"/>
      <c r="W5" s="8"/>
      <c r="X5" s="8"/>
      <c r="Y5" s="8"/>
      <c r="Z5" s="8"/>
      <c r="IG5" s="7"/>
      <c r="IH5" s="7"/>
      <c r="II5" s="7"/>
    </row>
    <row r="6" spans="1:243" s="6" customFormat="1" ht="15" customHeight="1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IG6" s="7"/>
      <c r="IH6" s="7"/>
      <c r="II6" s="7"/>
    </row>
    <row r="7" spans="1:243" s="6" customFormat="1" ht="15" customHeight="1">
      <c r="A7" s="60" t="s">
        <v>58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IG7" s="7"/>
      <c r="IH7" s="7"/>
      <c r="II7" s="7"/>
    </row>
    <row r="8" spans="18:243" s="6" customFormat="1" ht="11.25" customHeight="1">
      <c r="R8" s="5"/>
      <c r="Y8" s="8"/>
      <c r="Z8" s="8"/>
      <c r="IG8" s="7"/>
      <c r="IH8" s="7"/>
      <c r="II8" s="7"/>
    </row>
    <row r="9" spans="1:243" s="6" customFormat="1" ht="33.75" customHeight="1">
      <c r="A9" s="51" t="s">
        <v>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IG9" s="7"/>
      <c r="IH9" s="7"/>
      <c r="II9" s="7"/>
    </row>
    <row r="10" spans="18:243" s="6" customFormat="1" ht="12" customHeight="1">
      <c r="R10" s="5"/>
      <c r="IG10" s="7"/>
      <c r="IH10" s="7"/>
      <c r="II10" s="7"/>
    </row>
    <row r="11" spans="1:243" s="6" customFormat="1" ht="13.5" customHeight="1">
      <c r="A11" s="52" t="s">
        <v>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IG11" s="7"/>
      <c r="IH11" s="7"/>
      <c r="II11" s="7"/>
    </row>
    <row r="12" spans="1:243" s="6" customFormat="1" ht="13.5" customHeight="1">
      <c r="A12" s="53" t="s">
        <v>6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IG12" s="7"/>
      <c r="IH12" s="7"/>
      <c r="II12" s="7"/>
    </row>
    <row r="13" spans="1:243" s="6" customFormat="1" ht="13.5" customHeight="1">
      <c r="A13" s="53" t="s">
        <v>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IG13" s="7"/>
      <c r="IH13" s="7"/>
      <c r="II13" s="7"/>
    </row>
    <row r="14" spans="1:243" s="6" customFormat="1" ht="13.5" customHeight="1">
      <c r="A14" s="53" t="s">
        <v>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IG14" s="7"/>
      <c r="IH14" s="7"/>
      <c r="II14" s="7"/>
    </row>
    <row r="15" spans="1:243" s="6" customFormat="1" ht="13.5" customHeight="1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IG15" s="7"/>
      <c r="IH15" s="7"/>
      <c r="II15" s="7"/>
    </row>
    <row r="16" spans="1:243" s="6" customFormat="1" ht="13.5" customHeight="1">
      <c r="A16" s="53" t="s">
        <v>10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IG16" s="7"/>
      <c r="IH16" s="7"/>
      <c r="II16" s="7"/>
    </row>
    <row r="17" spans="1:243" s="6" customFormat="1" ht="13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IG17" s="7"/>
      <c r="IH17" s="7"/>
      <c r="II17" s="7"/>
    </row>
    <row r="18" spans="1:243" s="6" customFormat="1" ht="24.75" customHeight="1">
      <c r="A18" s="54" t="s">
        <v>62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IG18" s="7"/>
      <c r="IH18" s="7"/>
      <c r="II18" s="7"/>
    </row>
    <row r="19" spans="1:243" s="6" customFormat="1" ht="13.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IG19" s="7"/>
      <c r="IH19" s="7"/>
      <c r="II19" s="7"/>
    </row>
    <row r="20" spans="1:243" s="6" customFormat="1" ht="33" customHeight="1">
      <c r="A20" s="55" t="s">
        <v>11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 t="s">
        <v>12</v>
      </c>
      <c r="S20" s="57" t="s">
        <v>13</v>
      </c>
      <c r="T20" s="55" t="s">
        <v>14</v>
      </c>
      <c r="U20" s="55"/>
      <c r="V20" s="55"/>
      <c r="W20" s="55"/>
      <c r="X20" s="55"/>
      <c r="Y20" s="58" t="s">
        <v>15</v>
      </c>
      <c r="Z20" s="58"/>
      <c r="IG20" s="7"/>
      <c r="IH20" s="7"/>
      <c r="II20" s="7"/>
    </row>
    <row r="21" spans="1:243" s="6" customFormat="1" ht="39.75" customHeight="1">
      <c r="A21" s="62" t="s">
        <v>16</v>
      </c>
      <c r="B21" s="62"/>
      <c r="C21" s="62"/>
      <c r="D21" s="61" t="s">
        <v>17</v>
      </c>
      <c r="E21" s="61"/>
      <c r="F21" s="57" t="s">
        <v>18</v>
      </c>
      <c r="G21" s="57"/>
      <c r="H21" s="63" t="s">
        <v>19</v>
      </c>
      <c r="I21" s="63"/>
      <c r="J21" s="63"/>
      <c r="K21" s="63"/>
      <c r="L21" s="63"/>
      <c r="M21" s="63"/>
      <c r="N21" s="63"/>
      <c r="O21" s="63"/>
      <c r="P21" s="63"/>
      <c r="Q21" s="63"/>
      <c r="R21" s="56"/>
      <c r="S21" s="57"/>
      <c r="T21" s="11">
        <v>2018</v>
      </c>
      <c r="U21" s="11">
        <v>2019</v>
      </c>
      <c r="V21" s="12">
        <v>2020</v>
      </c>
      <c r="W21" s="11">
        <v>2021</v>
      </c>
      <c r="X21" s="11">
        <v>2022</v>
      </c>
      <c r="Y21" s="11" t="s">
        <v>20</v>
      </c>
      <c r="Z21" s="10" t="s">
        <v>21</v>
      </c>
      <c r="IG21" s="7"/>
      <c r="IH21" s="7"/>
      <c r="II21" s="7"/>
    </row>
    <row r="22" spans="1:243" s="6" customFormat="1" ht="15.75" customHeight="1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0">
        <v>16</v>
      </c>
      <c r="Q22" s="10">
        <v>17</v>
      </c>
      <c r="R22" s="10">
        <v>18</v>
      </c>
      <c r="S22" s="10">
        <v>19</v>
      </c>
      <c r="T22" s="10">
        <v>20</v>
      </c>
      <c r="U22" s="10">
        <v>21</v>
      </c>
      <c r="V22" s="10">
        <v>22</v>
      </c>
      <c r="W22" s="10">
        <v>23</v>
      </c>
      <c r="X22" s="10">
        <v>24</v>
      </c>
      <c r="Y22" s="10">
        <v>25</v>
      </c>
      <c r="Z22" s="10">
        <v>26</v>
      </c>
      <c r="IG22" s="7"/>
      <c r="IH22" s="7"/>
      <c r="II22" s="7"/>
    </row>
    <row r="23" spans="1:243" s="6" customFormat="1" ht="21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3" t="s">
        <v>22</v>
      </c>
      <c r="S23" s="9" t="s">
        <v>23</v>
      </c>
      <c r="T23" s="31">
        <f>T29+T44</f>
        <v>3658.5</v>
      </c>
      <c r="U23" s="31">
        <f>U29+U44</f>
        <v>3770.6000000000004</v>
      </c>
      <c r="V23" s="31">
        <f>SUM(V29+V44)</f>
        <v>3885.5</v>
      </c>
      <c r="W23" s="31">
        <f>SUM(W29+W44)</f>
        <v>1340.3999999999999</v>
      </c>
      <c r="X23" s="31">
        <f>SUM(X29+X44)</f>
        <v>1340.3999999999999</v>
      </c>
      <c r="Y23" s="24">
        <f>SUM(T23:X23)</f>
        <v>13995.4</v>
      </c>
      <c r="Z23" s="14">
        <v>2022</v>
      </c>
      <c r="IG23" s="7"/>
      <c r="IH23" s="7"/>
      <c r="II23" s="7"/>
    </row>
    <row r="24" spans="1:243" s="6" customFormat="1" ht="27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5"/>
      <c r="P24" s="15"/>
      <c r="Q24" s="15"/>
      <c r="R24" s="13" t="s">
        <v>24</v>
      </c>
      <c r="S24" s="9" t="s">
        <v>25</v>
      </c>
      <c r="T24" s="16" t="s">
        <v>25</v>
      </c>
      <c r="U24" s="16" t="s">
        <v>25</v>
      </c>
      <c r="V24" s="9"/>
      <c r="W24" s="16" t="s">
        <v>25</v>
      </c>
      <c r="X24" s="16" t="s">
        <v>25</v>
      </c>
      <c r="Y24" s="16" t="s">
        <v>25</v>
      </c>
      <c r="Z24" s="14" t="s">
        <v>26</v>
      </c>
      <c r="IG24" s="7"/>
      <c r="IH24" s="7"/>
      <c r="II24" s="7"/>
    </row>
    <row r="25" spans="1:243" s="6" customFormat="1" ht="78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5"/>
      <c r="P25" s="15"/>
      <c r="Q25" s="15"/>
      <c r="R25" s="13" t="s">
        <v>57</v>
      </c>
      <c r="S25" s="9" t="s">
        <v>27</v>
      </c>
      <c r="T25" s="16">
        <f>50.4/200*100</f>
        <v>25.2</v>
      </c>
      <c r="U25" s="16">
        <f>50.4/200*100</f>
        <v>25.2</v>
      </c>
      <c r="V25" s="16">
        <f>50.4/200*100</f>
        <v>25.2</v>
      </c>
      <c r="W25" s="16">
        <f>50.4/200*100</f>
        <v>25.2</v>
      </c>
      <c r="X25" s="16">
        <v>25.2</v>
      </c>
      <c r="Y25" s="16">
        <v>25.2</v>
      </c>
      <c r="Z25" s="14">
        <f>Z23</f>
        <v>2022</v>
      </c>
      <c r="AA25" s="18"/>
      <c r="AB25" s="18"/>
      <c r="AC25" s="18"/>
      <c r="IG25" s="7"/>
      <c r="IH25" s="7"/>
      <c r="II25" s="7"/>
    </row>
    <row r="26" spans="1:243" s="6" customFormat="1" ht="29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5"/>
      <c r="P26" s="15"/>
      <c r="Q26" s="15"/>
      <c r="R26" s="13" t="s">
        <v>28</v>
      </c>
      <c r="S26" s="9" t="s">
        <v>29</v>
      </c>
      <c r="T26" s="36">
        <f>T31+T38</f>
        <v>4338.900000000001</v>
      </c>
      <c r="U26" s="36">
        <f>U31+U38</f>
        <v>4425.582</v>
      </c>
      <c r="V26" s="36">
        <f>V31+V38</f>
        <v>4425.6</v>
      </c>
      <c r="W26" s="36">
        <f>W31+W38</f>
        <v>4472.3</v>
      </c>
      <c r="X26" s="36">
        <f>X31+X38</f>
        <v>4519</v>
      </c>
      <c r="Y26" s="24">
        <f>SUM(T26:X26)</f>
        <v>22181.382</v>
      </c>
      <c r="Z26" s="14" t="str">
        <f>Z24</f>
        <v>x</v>
      </c>
      <c r="AA26" s="18"/>
      <c r="AB26" s="18"/>
      <c r="AC26" s="18"/>
      <c r="IG26" s="7"/>
      <c r="IH26" s="7"/>
      <c r="II26" s="7"/>
    </row>
    <row r="27" spans="1:243" s="6" customFormat="1" ht="29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5"/>
      <c r="P27" s="15"/>
      <c r="Q27" s="15"/>
      <c r="R27" s="13" t="s">
        <v>30</v>
      </c>
      <c r="S27" s="9" t="s">
        <v>31</v>
      </c>
      <c r="T27" s="14">
        <f>12+1</f>
        <v>13</v>
      </c>
      <c r="U27" s="14">
        <v>13</v>
      </c>
      <c r="V27" s="19">
        <v>13</v>
      </c>
      <c r="W27" s="14">
        <f>12+1</f>
        <v>13</v>
      </c>
      <c r="X27" s="14">
        <f>12+1</f>
        <v>13</v>
      </c>
      <c r="Y27" s="14">
        <v>13</v>
      </c>
      <c r="Z27" s="14">
        <f>Z25</f>
        <v>2022</v>
      </c>
      <c r="AA27" s="18"/>
      <c r="AB27" s="18"/>
      <c r="AC27" s="18"/>
      <c r="IG27" s="7"/>
      <c r="IH27" s="7"/>
      <c r="II27" s="7"/>
    </row>
    <row r="28" spans="1:243" s="6" customFormat="1" ht="40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5"/>
      <c r="P28" s="15"/>
      <c r="Q28" s="15"/>
      <c r="R28" s="13" t="s">
        <v>32</v>
      </c>
      <c r="S28" s="9" t="s">
        <v>33</v>
      </c>
      <c r="T28" s="20">
        <f>T32+T39+T47+T54</f>
        <v>14</v>
      </c>
      <c r="U28" s="20">
        <f>U32+U39+U47+U54</f>
        <v>13</v>
      </c>
      <c r="V28" s="20">
        <f>V32+V39+V47+V54</f>
        <v>10</v>
      </c>
      <c r="W28" s="20">
        <f>W32+W39+W47+W54</f>
        <v>9</v>
      </c>
      <c r="X28" s="20">
        <f>X32+X39+X47+X54</f>
        <v>5</v>
      </c>
      <c r="Y28" s="20">
        <f aca="true" t="shared" si="0" ref="Y28:Y33">SUM(T28:X28)</f>
        <v>51</v>
      </c>
      <c r="Z28" s="14" t="str">
        <f>Z26</f>
        <v>x</v>
      </c>
      <c r="AA28" s="18"/>
      <c r="AB28" s="18"/>
      <c r="AC28" s="18"/>
      <c r="IG28" s="7"/>
      <c r="IH28" s="7"/>
      <c r="II28" s="7"/>
    </row>
    <row r="29" spans="1:29" s="6" customFormat="1" ht="30.75" customHeight="1">
      <c r="A29" s="10">
        <v>6</v>
      </c>
      <c r="B29" s="10">
        <v>0</v>
      </c>
      <c r="C29" s="10">
        <v>1</v>
      </c>
      <c r="D29" s="10">
        <v>0</v>
      </c>
      <c r="E29" s="10">
        <v>4</v>
      </c>
      <c r="F29" s="10">
        <v>0</v>
      </c>
      <c r="G29" s="10">
        <v>8</v>
      </c>
      <c r="H29" s="10">
        <v>0</v>
      </c>
      <c r="I29" s="10">
        <v>3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5"/>
      <c r="P29" s="15"/>
      <c r="Q29" s="15"/>
      <c r="R29" s="22" t="s">
        <v>34</v>
      </c>
      <c r="S29" s="9" t="s">
        <v>23</v>
      </c>
      <c r="T29" s="31">
        <f>SUM(T30+T37)</f>
        <v>1273.3</v>
      </c>
      <c r="U29" s="31">
        <f>SUM(U30+U37)</f>
        <v>1273.3</v>
      </c>
      <c r="V29" s="31">
        <f>SUM(V30+V37)</f>
        <v>1273.3</v>
      </c>
      <c r="W29" s="31">
        <f>SUM(W30+W37)</f>
        <v>1273.3</v>
      </c>
      <c r="X29" s="31">
        <f>SUM(X30+X37)</f>
        <v>1273.3</v>
      </c>
      <c r="Y29" s="30">
        <f t="shared" si="0"/>
        <v>6366.5</v>
      </c>
      <c r="Z29" s="14">
        <f>Z27</f>
        <v>2022</v>
      </c>
      <c r="AA29" s="18"/>
      <c r="AB29" s="18"/>
      <c r="AC29" s="18"/>
    </row>
    <row r="30" spans="1:26" s="6" customFormat="1" ht="22.5" customHeight="1">
      <c r="A30" s="10">
        <v>6</v>
      </c>
      <c r="B30" s="10">
        <v>0</v>
      </c>
      <c r="C30" s="10">
        <v>1</v>
      </c>
      <c r="D30" s="10">
        <v>0</v>
      </c>
      <c r="E30" s="10">
        <v>4</v>
      </c>
      <c r="F30" s="10">
        <v>0</v>
      </c>
      <c r="G30" s="10">
        <v>8</v>
      </c>
      <c r="H30" s="10">
        <v>0</v>
      </c>
      <c r="I30" s="10">
        <v>3</v>
      </c>
      <c r="J30" s="10">
        <v>1</v>
      </c>
      <c r="K30" s="10">
        <v>0</v>
      </c>
      <c r="L30" s="10">
        <v>1</v>
      </c>
      <c r="M30" s="10">
        <v>0</v>
      </c>
      <c r="N30" s="10">
        <v>0</v>
      </c>
      <c r="O30" s="15" t="s">
        <v>35</v>
      </c>
      <c r="P30" s="15" t="s">
        <v>35</v>
      </c>
      <c r="Q30" s="15" t="s">
        <v>35</v>
      </c>
      <c r="R30" s="13" t="s">
        <v>36</v>
      </c>
      <c r="S30" s="9" t="s">
        <v>23</v>
      </c>
      <c r="T30" s="30">
        <f aca="true" t="shared" si="1" ref="T30:Y30">T33</f>
        <v>754.5</v>
      </c>
      <c r="U30" s="30">
        <f t="shared" si="1"/>
        <v>754.5</v>
      </c>
      <c r="V30" s="30">
        <f t="shared" si="1"/>
        <v>754.5</v>
      </c>
      <c r="W30" s="30">
        <f t="shared" si="1"/>
        <v>754.5</v>
      </c>
      <c r="X30" s="30">
        <f t="shared" si="1"/>
        <v>754.5</v>
      </c>
      <c r="Y30" s="30">
        <f t="shared" si="1"/>
        <v>3772.5</v>
      </c>
      <c r="Z30" s="14">
        <v>2022</v>
      </c>
    </row>
    <row r="31" spans="1:243" s="6" customFormat="1" ht="28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5"/>
      <c r="P31" s="15"/>
      <c r="Q31" s="15"/>
      <c r="R31" s="13" t="s">
        <v>37</v>
      </c>
      <c r="S31" s="9" t="s">
        <v>38</v>
      </c>
      <c r="T31" s="31">
        <v>4334.1</v>
      </c>
      <c r="U31" s="31">
        <f>T31*0.02+T31</f>
        <v>4420.782</v>
      </c>
      <c r="V31" s="31">
        <v>4420.8</v>
      </c>
      <c r="W31" s="31">
        <v>4467.5</v>
      </c>
      <c r="X31" s="31">
        <v>4514.2</v>
      </c>
      <c r="Y31" s="30">
        <f t="shared" si="0"/>
        <v>22157.382</v>
      </c>
      <c r="Z31" s="14">
        <f>Z30</f>
        <v>2022</v>
      </c>
      <c r="IG31" s="7"/>
      <c r="IH31" s="7"/>
      <c r="II31" s="7"/>
    </row>
    <row r="32" spans="1:243" s="6" customFormat="1" ht="38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5"/>
      <c r="P32" s="15"/>
      <c r="Q32" s="15"/>
      <c r="R32" s="13" t="s">
        <v>39</v>
      </c>
      <c r="S32" s="9" t="s">
        <v>33</v>
      </c>
      <c r="T32" s="30">
        <v>3</v>
      </c>
      <c r="U32" s="30">
        <v>2</v>
      </c>
      <c r="V32" s="31">
        <v>2</v>
      </c>
      <c r="W32" s="30">
        <v>2</v>
      </c>
      <c r="X32" s="30">
        <v>1</v>
      </c>
      <c r="Y32" s="30">
        <f t="shared" si="0"/>
        <v>10</v>
      </c>
      <c r="Z32" s="14">
        <f aca="true" t="shared" si="2" ref="Z32:Z56">Z31</f>
        <v>2022</v>
      </c>
      <c r="IG32" s="7"/>
      <c r="IH32" s="7"/>
      <c r="II32" s="7"/>
    </row>
    <row r="33" spans="1:243" s="6" customFormat="1" ht="78.75" customHeight="1">
      <c r="A33" s="10">
        <v>6</v>
      </c>
      <c r="B33" s="10">
        <v>0</v>
      </c>
      <c r="C33" s="10">
        <v>1</v>
      </c>
      <c r="D33" s="10">
        <v>0</v>
      </c>
      <c r="E33" s="10">
        <v>4</v>
      </c>
      <c r="F33" s="10">
        <v>0</v>
      </c>
      <c r="G33" s="10">
        <v>8</v>
      </c>
      <c r="H33" s="10">
        <v>0</v>
      </c>
      <c r="I33" s="10">
        <v>3</v>
      </c>
      <c r="J33" s="10">
        <v>1</v>
      </c>
      <c r="K33" s="10">
        <v>0</v>
      </c>
      <c r="L33" s="10">
        <v>1</v>
      </c>
      <c r="M33" s="10" t="s">
        <v>72</v>
      </c>
      <c r="N33" s="10">
        <v>0</v>
      </c>
      <c r="O33" s="15" t="s">
        <v>73</v>
      </c>
      <c r="P33" s="50" t="s">
        <v>74</v>
      </c>
      <c r="Q33" s="15" t="s">
        <v>71</v>
      </c>
      <c r="R33" s="23" t="s">
        <v>61</v>
      </c>
      <c r="S33" s="9" t="s">
        <v>23</v>
      </c>
      <c r="T33" s="30">
        <v>754.5</v>
      </c>
      <c r="U33" s="30">
        <f>T33</f>
        <v>754.5</v>
      </c>
      <c r="V33" s="30">
        <f>U33</f>
        <v>754.5</v>
      </c>
      <c r="W33" s="30">
        <f>V33</f>
        <v>754.5</v>
      </c>
      <c r="X33" s="30">
        <f>W33</f>
        <v>754.5</v>
      </c>
      <c r="Y33" s="30">
        <f t="shared" si="0"/>
        <v>3772.5</v>
      </c>
      <c r="Z33" s="14">
        <f>Z32</f>
        <v>2022</v>
      </c>
      <c r="IG33" s="7"/>
      <c r="IH33" s="7"/>
      <c r="II33" s="7"/>
    </row>
    <row r="34" spans="1:243" s="6" customFormat="1" ht="30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5"/>
      <c r="P34" s="15"/>
      <c r="Q34" s="15"/>
      <c r="R34" s="13" t="s">
        <v>40</v>
      </c>
      <c r="S34" s="9" t="s">
        <v>27</v>
      </c>
      <c r="T34" s="30">
        <v>50</v>
      </c>
      <c r="U34" s="30">
        <v>50</v>
      </c>
      <c r="V34" s="30">
        <v>50</v>
      </c>
      <c r="W34" s="30">
        <v>50</v>
      </c>
      <c r="X34" s="30">
        <v>50</v>
      </c>
      <c r="Y34" s="30">
        <v>50</v>
      </c>
      <c r="Z34" s="14">
        <f>Z31</f>
        <v>2022</v>
      </c>
      <c r="IG34" s="7"/>
      <c r="IH34" s="7"/>
      <c r="II34" s="7"/>
    </row>
    <row r="35" spans="1:243" s="6" customFormat="1" ht="77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5"/>
      <c r="P35" s="15"/>
      <c r="Q35" s="15"/>
      <c r="R35" s="13" t="s">
        <v>68</v>
      </c>
      <c r="S35" s="9" t="s">
        <v>50</v>
      </c>
      <c r="T35" s="30" t="s">
        <v>51</v>
      </c>
      <c r="U35" s="30" t="s">
        <v>51</v>
      </c>
      <c r="V35" s="30" t="s">
        <v>51</v>
      </c>
      <c r="W35" s="30" t="s">
        <v>51</v>
      </c>
      <c r="X35" s="30" t="s">
        <v>51</v>
      </c>
      <c r="Y35" s="30" t="s">
        <v>51</v>
      </c>
      <c r="Z35" s="14">
        <f>Z32</f>
        <v>2022</v>
      </c>
      <c r="IG35" s="7"/>
      <c r="IH35" s="7"/>
      <c r="II35" s="7"/>
    </row>
    <row r="36" spans="1:243" s="6" customFormat="1" ht="27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5"/>
      <c r="P36" s="15"/>
      <c r="Q36" s="15"/>
      <c r="R36" s="13" t="s">
        <v>41</v>
      </c>
      <c r="S36" s="9" t="s">
        <v>27</v>
      </c>
      <c r="T36" s="16">
        <v>50</v>
      </c>
      <c r="U36" s="16">
        <f>T36</f>
        <v>50</v>
      </c>
      <c r="V36" s="16">
        <f>U36</f>
        <v>50</v>
      </c>
      <c r="W36" s="16">
        <f>V36</f>
        <v>50</v>
      </c>
      <c r="X36" s="16">
        <f>W36</f>
        <v>50</v>
      </c>
      <c r="Y36" s="16">
        <f>X36</f>
        <v>50</v>
      </c>
      <c r="Z36" s="14">
        <f>Z34</f>
        <v>2022</v>
      </c>
      <c r="IG36" s="7"/>
      <c r="IH36" s="7"/>
      <c r="II36" s="7"/>
    </row>
    <row r="37" spans="1:243" s="6" customFormat="1" ht="24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5"/>
      <c r="P37" s="15"/>
      <c r="Q37" s="15"/>
      <c r="R37" s="13" t="s">
        <v>42</v>
      </c>
      <c r="S37" s="9" t="s">
        <v>23</v>
      </c>
      <c r="T37" s="30">
        <f>T40</f>
        <v>518.8</v>
      </c>
      <c r="U37" s="24">
        <f>T37</f>
        <v>518.8</v>
      </c>
      <c r="V37" s="24">
        <f>U37</f>
        <v>518.8</v>
      </c>
      <c r="W37" s="24">
        <f>V37</f>
        <v>518.8</v>
      </c>
      <c r="X37" s="24">
        <f>W37</f>
        <v>518.8</v>
      </c>
      <c r="Y37" s="24">
        <f aca="true" t="shared" si="3" ref="Y37:Y45">SUM(T37:X37)</f>
        <v>2594</v>
      </c>
      <c r="Z37" s="14">
        <f>Z36</f>
        <v>2022</v>
      </c>
      <c r="IG37" s="7"/>
      <c r="IH37" s="7"/>
      <c r="II37" s="7"/>
    </row>
    <row r="38" spans="1:243" s="6" customFormat="1" ht="30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5"/>
      <c r="P38" s="15"/>
      <c r="Q38" s="15"/>
      <c r="R38" s="13" t="s">
        <v>43</v>
      </c>
      <c r="S38" s="9" t="s">
        <v>29</v>
      </c>
      <c r="T38" s="16">
        <v>4.8</v>
      </c>
      <c r="U38" s="16">
        <v>4.8</v>
      </c>
      <c r="V38" s="16">
        <v>4.8</v>
      </c>
      <c r="W38" s="16">
        <v>4.8</v>
      </c>
      <c r="X38" s="16">
        <v>4.8</v>
      </c>
      <c r="Y38" s="16">
        <f t="shared" si="3"/>
        <v>24</v>
      </c>
      <c r="Z38" s="14">
        <f t="shared" si="2"/>
        <v>2022</v>
      </c>
      <c r="AA38" s="37"/>
      <c r="IG38" s="7"/>
      <c r="IH38" s="7"/>
      <c r="II38" s="7"/>
    </row>
    <row r="39" spans="1:243" s="6" customFormat="1" ht="39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5"/>
      <c r="P39" s="15"/>
      <c r="Q39" s="15"/>
      <c r="R39" s="13" t="s">
        <v>44</v>
      </c>
      <c r="S39" s="9" t="s">
        <v>33</v>
      </c>
      <c r="T39" s="20">
        <v>3</v>
      </c>
      <c r="U39" s="20">
        <v>3</v>
      </c>
      <c r="V39" s="17">
        <v>2</v>
      </c>
      <c r="W39" s="20">
        <v>2</v>
      </c>
      <c r="X39" s="20">
        <v>1</v>
      </c>
      <c r="Y39" s="35">
        <f t="shared" si="3"/>
        <v>11</v>
      </c>
      <c r="Z39" s="14">
        <f t="shared" si="2"/>
        <v>2022</v>
      </c>
      <c r="IG39" s="7"/>
      <c r="IH39" s="7"/>
      <c r="II39" s="7"/>
    </row>
    <row r="40" spans="1:243" s="6" customFormat="1" ht="33" customHeight="1">
      <c r="A40" s="10">
        <v>6</v>
      </c>
      <c r="B40" s="10">
        <v>0</v>
      </c>
      <c r="C40" s="10">
        <v>1</v>
      </c>
      <c r="D40" s="10">
        <v>0</v>
      </c>
      <c r="E40" s="10">
        <v>4</v>
      </c>
      <c r="F40" s="10">
        <v>0</v>
      </c>
      <c r="G40" s="10" t="s">
        <v>72</v>
      </c>
      <c r="H40" s="10">
        <v>0</v>
      </c>
      <c r="I40" s="10">
        <v>3</v>
      </c>
      <c r="J40" s="10">
        <v>0</v>
      </c>
      <c r="K40" s="10">
        <v>0</v>
      </c>
      <c r="L40" s="10">
        <v>2</v>
      </c>
      <c r="M40" s="10" t="s">
        <v>72</v>
      </c>
      <c r="N40" s="10">
        <v>0</v>
      </c>
      <c r="O40" s="15" t="s">
        <v>76</v>
      </c>
      <c r="P40" s="15" t="s">
        <v>75</v>
      </c>
      <c r="Q40" s="15" t="s">
        <v>35</v>
      </c>
      <c r="R40" s="23" t="s">
        <v>60</v>
      </c>
      <c r="S40" s="9" t="s">
        <v>23</v>
      </c>
      <c r="T40" s="16">
        <v>518.8</v>
      </c>
      <c r="U40" s="16">
        <f aca="true" t="shared" si="4" ref="U40:X43">T40</f>
        <v>518.8</v>
      </c>
      <c r="V40" s="16">
        <f t="shared" si="4"/>
        <v>518.8</v>
      </c>
      <c r="W40" s="16">
        <f t="shared" si="4"/>
        <v>518.8</v>
      </c>
      <c r="X40" s="16">
        <f t="shared" si="4"/>
        <v>518.8</v>
      </c>
      <c r="Y40" s="16">
        <f t="shared" si="3"/>
        <v>2594</v>
      </c>
      <c r="Z40" s="14">
        <f t="shared" si="2"/>
        <v>2022</v>
      </c>
      <c r="IG40" s="7"/>
      <c r="IH40" s="7"/>
      <c r="II40" s="7"/>
    </row>
    <row r="41" spans="1:243" s="6" customFormat="1" ht="25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5"/>
      <c r="P41" s="15"/>
      <c r="Q41" s="15"/>
      <c r="R41" s="13" t="s">
        <v>40</v>
      </c>
      <c r="S41" s="21" t="s">
        <v>27</v>
      </c>
      <c r="T41" s="47">
        <v>25</v>
      </c>
      <c r="U41" s="47">
        <f t="shared" si="4"/>
        <v>25</v>
      </c>
      <c r="V41" s="47">
        <f t="shared" si="4"/>
        <v>25</v>
      </c>
      <c r="W41" s="47">
        <f t="shared" si="4"/>
        <v>25</v>
      </c>
      <c r="X41" s="16">
        <f t="shared" si="4"/>
        <v>25</v>
      </c>
      <c r="Y41" s="24">
        <f>T41</f>
        <v>25</v>
      </c>
      <c r="Z41" s="14">
        <f t="shared" si="2"/>
        <v>2022</v>
      </c>
      <c r="IG41" s="7"/>
      <c r="IH41" s="7"/>
      <c r="II41" s="7"/>
    </row>
    <row r="42" spans="1:243" s="6" customFormat="1" ht="25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5"/>
      <c r="P42" s="15"/>
      <c r="Q42" s="15"/>
      <c r="R42" s="13" t="s">
        <v>67</v>
      </c>
      <c r="S42" s="46" t="s">
        <v>50</v>
      </c>
      <c r="T42" s="49" t="s">
        <v>51</v>
      </c>
      <c r="U42" s="49" t="s">
        <v>51</v>
      </c>
      <c r="V42" s="49" t="s">
        <v>51</v>
      </c>
      <c r="W42" s="49" t="s">
        <v>51</v>
      </c>
      <c r="X42" s="49" t="s">
        <v>51</v>
      </c>
      <c r="Y42" s="49" t="s">
        <v>51</v>
      </c>
      <c r="Z42" s="14">
        <f t="shared" si="2"/>
        <v>2022</v>
      </c>
      <c r="IG42" s="7"/>
      <c r="IH42" s="7"/>
      <c r="II42" s="7"/>
    </row>
    <row r="43" spans="1:243" s="6" customFormat="1" ht="29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5"/>
      <c r="P43" s="15"/>
      <c r="Q43" s="15"/>
      <c r="R43" s="13" t="s">
        <v>45</v>
      </c>
      <c r="S43" s="9" t="s">
        <v>27</v>
      </c>
      <c r="T43" s="48">
        <v>75</v>
      </c>
      <c r="U43" s="48">
        <f t="shared" si="4"/>
        <v>75</v>
      </c>
      <c r="V43" s="48">
        <f t="shared" si="4"/>
        <v>75</v>
      </c>
      <c r="W43" s="48">
        <f t="shared" si="4"/>
        <v>75</v>
      </c>
      <c r="X43" s="30">
        <f t="shared" si="4"/>
        <v>75</v>
      </c>
      <c r="Y43" s="30">
        <f>X43</f>
        <v>75</v>
      </c>
      <c r="Z43" s="14">
        <f>Z41</f>
        <v>2022</v>
      </c>
      <c r="IG43" s="7"/>
      <c r="IH43" s="7"/>
      <c r="II43" s="7"/>
    </row>
    <row r="44" spans="1:243" s="6" customFormat="1" ht="42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5"/>
      <c r="P44" s="15"/>
      <c r="Q44" s="15"/>
      <c r="R44" s="22" t="s">
        <v>69</v>
      </c>
      <c r="S44" s="9" t="s">
        <v>23</v>
      </c>
      <c r="T44" s="30">
        <f>T48</f>
        <v>2385.2</v>
      </c>
      <c r="U44" s="30">
        <f>U48</f>
        <v>2497.3</v>
      </c>
      <c r="V44" s="30">
        <f>V48</f>
        <v>2612.2</v>
      </c>
      <c r="W44" s="30">
        <f>SUM(W45)</f>
        <v>67.1</v>
      </c>
      <c r="X44" s="30">
        <f>SUM(X45)</f>
        <v>67.1</v>
      </c>
      <c r="Y44" s="30">
        <f t="shared" si="3"/>
        <v>7628.900000000001</v>
      </c>
      <c r="Z44" s="14">
        <f t="shared" si="2"/>
        <v>2022</v>
      </c>
      <c r="IG44" s="7"/>
      <c r="IH44" s="7"/>
      <c r="II44" s="7"/>
    </row>
    <row r="45" spans="1:243" s="6" customFormat="1" ht="42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5"/>
      <c r="P45" s="15"/>
      <c r="Q45" s="15"/>
      <c r="R45" s="13" t="s">
        <v>70</v>
      </c>
      <c r="S45" s="9" t="s">
        <v>23</v>
      </c>
      <c r="T45" s="30">
        <f>T44</f>
        <v>2385.2</v>
      </c>
      <c r="U45" s="30">
        <f>U44</f>
        <v>2497.3</v>
      </c>
      <c r="V45" s="30">
        <f>V44</f>
        <v>2612.2</v>
      </c>
      <c r="W45" s="30">
        <v>67.1</v>
      </c>
      <c r="X45" s="30">
        <v>67.1</v>
      </c>
      <c r="Y45" s="30">
        <f t="shared" si="3"/>
        <v>7628.900000000001</v>
      </c>
      <c r="Z45" s="14">
        <f t="shared" si="2"/>
        <v>2022</v>
      </c>
      <c r="IG45" s="7"/>
      <c r="IH45" s="7"/>
      <c r="II45" s="7"/>
    </row>
    <row r="46" spans="1:243" s="6" customFormat="1" ht="82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5"/>
      <c r="P46" s="15"/>
      <c r="Q46" s="15"/>
      <c r="R46" s="25" t="s">
        <v>46</v>
      </c>
      <c r="S46" s="9" t="s">
        <v>27</v>
      </c>
      <c r="T46" s="16">
        <f aca="true" t="shared" si="5" ref="T46:Y46">50.4/200*100</f>
        <v>25.2</v>
      </c>
      <c r="U46" s="16">
        <f t="shared" si="5"/>
        <v>25.2</v>
      </c>
      <c r="V46" s="16">
        <f t="shared" si="5"/>
        <v>25.2</v>
      </c>
      <c r="W46" s="16">
        <f t="shared" si="5"/>
        <v>25.2</v>
      </c>
      <c r="X46" s="16">
        <f t="shared" si="5"/>
        <v>25.2</v>
      </c>
      <c r="Y46" s="16">
        <f t="shared" si="5"/>
        <v>25.2</v>
      </c>
      <c r="Z46" s="14">
        <f t="shared" si="2"/>
        <v>2022</v>
      </c>
      <c r="IG46" s="7"/>
      <c r="IH46" s="7"/>
      <c r="II46" s="7"/>
    </row>
    <row r="47" spans="1:243" s="6" customFormat="1" ht="54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5"/>
      <c r="P47" s="15"/>
      <c r="Q47" s="15"/>
      <c r="R47" s="26" t="s">
        <v>47</v>
      </c>
      <c r="S47" s="9" t="s">
        <v>33</v>
      </c>
      <c r="T47" s="20">
        <v>4</v>
      </c>
      <c r="U47" s="20">
        <v>4</v>
      </c>
      <c r="V47" s="17">
        <v>3</v>
      </c>
      <c r="W47" s="20">
        <v>3</v>
      </c>
      <c r="X47" s="20">
        <v>2</v>
      </c>
      <c r="Y47" s="20">
        <f>SUM(T47:X47)</f>
        <v>16</v>
      </c>
      <c r="Z47" s="14">
        <f t="shared" si="2"/>
        <v>2022</v>
      </c>
      <c r="IG47" s="7"/>
      <c r="IH47" s="7"/>
      <c r="II47" s="7"/>
    </row>
    <row r="48" spans="1:243" s="6" customFormat="1" ht="53.25" customHeight="1">
      <c r="A48" s="10">
        <v>6</v>
      </c>
      <c r="B48" s="10">
        <v>0</v>
      </c>
      <c r="C48" s="10">
        <v>1</v>
      </c>
      <c r="D48" s="10">
        <v>0</v>
      </c>
      <c r="E48" s="10">
        <v>4</v>
      </c>
      <c r="F48" s="10">
        <v>0</v>
      </c>
      <c r="G48" s="10">
        <v>9</v>
      </c>
      <c r="H48" s="10">
        <v>0</v>
      </c>
      <c r="I48" s="10">
        <v>3</v>
      </c>
      <c r="J48" s="10">
        <v>2</v>
      </c>
      <c r="K48" s="10">
        <v>0</v>
      </c>
      <c r="L48" s="10">
        <v>3</v>
      </c>
      <c r="M48" s="10">
        <v>1</v>
      </c>
      <c r="N48" s="10">
        <v>0</v>
      </c>
      <c r="O48" s="15" t="s">
        <v>77</v>
      </c>
      <c r="P48" s="15" t="s">
        <v>78</v>
      </c>
      <c r="Q48" s="27" t="s">
        <v>35</v>
      </c>
      <c r="R48" s="28" t="s">
        <v>48</v>
      </c>
      <c r="S48" s="29" t="s">
        <v>23</v>
      </c>
      <c r="T48" s="30">
        <v>2385.2</v>
      </c>
      <c r="U48" s="30">
        <v>2497.3</v>
      </c>
      <c r="V48" s="30">
        <v>2612.2</v>
      </c>
      <c r="W48" s="30">
        <v>0</v>
      </c>
      <c r="X48" s="30">
        <v>0</v>
      </c>
      <c r="Y48" s="30">
        <f>SUM(T48:X48)</f>
        <v>7494.7</v>
      </c>
      <c r="Z48" s="14">
        <f t="shared" si="2"/>
        <v>2022</v>
      </c>
      <c r="IG48" s="7"/>
      <c r="IH48" s="7"/>
      <c r="II48" s="7"/>
    </row>
    <row r="49" spans="1:243" s="6" customFormat="1" ht="53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5"/>
      <c r="P49" s="15"/>
      <c r="Q49" s="27"/>
      <c r="R49" s="28" t="s">
        <v>64</v>
      </c>
      <c r="S49" s="29" t="s">
        <v>63</v>
      </c>
      <c r="T49" s="30">
        <v>50.4</v>
      </c>
      <c r="U49" s="30">
        <v>50.4</v>
      </c>
      <c r="V49" s="30">
        <v>50.4</v>
      </c>
      <c r="W49" s="30">
        <v>50.4</v>
      </c>
      <c r="X49" s="30">
        <v>50.4</v>
      </c>
      <c r="Y49" s="30">
        <v>50.4</v>
      </c>
      <c r="Z49" s="14">
        <f t="shared" si="2"/>
        <v>2022</v>
      </c>
      <c r="IG49" s="7"/>
      <c r="IH49" s="7"/>
      <c r="II49" s="7"/>
    </row>
    <row r="50" spans="1:243" s="6" customFormat="1" ht="41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5"/>
      <c r="P50" s="15"/>
      <c r="Q50" s="27"/>
      <c r="R50" s="32" t="s">
        <v>49</v>
      </c>
      <c r="S50" s="29" t="s">
        <v>50</v>
      </c>
      <c r="T50" s="16" t="s">
        <v>51</v>
      </c>
      <c r="U50" s="16" t="s">
        <v>51</v>
      </c>
      <c r="V50" s="17" t="s">
        <v>56</v>
      </c>
      <c r="W50" s="16" t="s">
        <v>51</v>
      </c>
      <c r="X50" s="16" t="s">
        <v>51</v>
      </c>
      <c r="Y50" s="16" t="s">
        <v>51</v>
      </c>
      <c r="Z50" s="14">
        <f t="shared" si="2"/>
        <v>2022</v>
      </c>
      <c r="IG50" s="7"/>
      <c r="IH50" s="7"/>
      <c r="II50" s="7"/>
    </row>
    <row r="51" spans="1:26" ht="24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5"/>
      <c r="P51" s="15"/>
      <c r="Q51" s="41"/>
      <c r="R51" s="42" t="s">
        <v>66</v>
      </c>
      <c r="S51" s="43" t="s">
        <v>33</v>
      </c>
      <c r="T51" s="14">
        <v>12</v>
      </c>
      <c r="U51" s="14">
        <v>12</v>
      </c>
      <c r="V51" s="14">
        <v>12</v>
      </c>
      <c r="W51" s="14">
        <v>12</v>
      </c>
      <c r="X51" s="14">
        <v>12</v>
      </c>
      <c r="Y51" s="14">
        <v>12</v>
      </c>
      <c r="Z51" s="14">
        <v>2022</v>
      </c>
    </row>
    <row r="52" spans="1:26" ht="38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5"/>
      <c r="P52" s="15"/>
      <c r="Q52" s="27"/>
      <c r="R52" s="28" t="s">
        <v>52</v>
      </c>
      <c r="S52" s="29" t="s">
        <v>23</v>
      </c>
      <c r="T52" s="16">
        <f>T55</f>
        <v>0</v>
      </c>
      <c r="U52" s="16">
        <f>T52</f>
        <v>0</v>
      </c>
      <c r="V52" s="16">
        <f>U52</f>
        <v>0</v>
      </c>
      <c r="W52" s="16">
        <f>W55</f>
        <v>67.1</v>
      </c>
      <c r="X52" s="16">
        <f>W52</f>
        <v>67.1</v>
      </c>
      <c r="Y52" s="30">
        <f>SUM(T52:X52)</f>
        <v>134.2</v>
      </c>
      <c r="Z52" s="14">
        <f>Z50</f>
        <v>2022</v>
      </c>
    </row>
    <row r="53" spans="1:26" ht="38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5"/>
      <c r="P53" s="15"/>
      <c r="Q53" s="27"/>
      <c r="R53" s="28" t="s">
        <v>81</v>
      </c>
      <c r="S53" s="29" t="s">
        <v>27</v>
      </c>
      <c r="T53" s="16">
        <v>100</v>
      </c>
      <c r="U53" s="16">
        <v>100</v>
      </c>
      <c r="V53" s="17">
        <v>100</v>
      </c>
      <c r="W53" s="16">
        <v>100</v>
      </c>
      <c r="X53" s="16">
        <v>100</v>
      </c>
      <c r="Y53" s="16">
        <v>100</v>
      </c>
      <c r="Z53" s="14">
        <f t="shared" si="2"/>
        <v>2022</v>
      </c>
    </row>
    <row r="54" spans="1:26" ht="38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5"/>
      <c r="P54" s="15"/>
      <c r="Q54" s="15"/>
      <c r="R54" s="33" t="s">
        <v>53</v>
      </c>
      <c r="S54" s="9" t="s">
        <v>33</v>
      </c>
      <c r="T54" s="20">
        <v>4</v>
      </c>
      <c r="U54" s="20">
        <v>4</v>
      </c>
      <c r="V54" s="17">
        <v>3</v>
      </c>
      <c r="W54" s="20">
        <v>2</v>
      </c>
      <c r="X54" s="20">
        <v>1</v>
      </c>
      <c r="Y54" s="20">
        <f>SUM(T54:X54)</f>
        <v>14</v>
      </c>
      <c r="Z54" s="14">
        <f t="shared" si="2"/>
        <v>2022</v>
      </c>
    </row>
    <row r="55" spans="1:26" ht="51">
      <c r="A55" s="10">
        <v>6</v>
      </c>
      <c r="B55" s="10">
        <v>0</v>
      </c>
      <c r="C55" s="10">
        <v>1</v>
      </c>
      <c r="D55" s="10">
        <v>0</v>
      </c>
      <c r="E55" s="10">
        <v>4</v>
      </c>
      <c r="F55" s="10">
        <v>0</v>
      </c>
      <c r="G55" s="10">
        <v>9</v>
      </c>
      <c r="H55" s="10">
        <v>0</v>
      </c>
      <c r="I55" s="10">
        <v>3</v>
      </c>
      <c r="J55" s="10">
        <v>2</v>
      </c>
      <c r="K55" s="10">
        <v>0</v>
      </c>
      <c r="L55" s="10">
        <v>2</v>
      </c>
      <c r="M55" s="10">
        <v>2</v>
      </c>
      <c r="N55" s="10">
        <v>0</v>
      </c>
      <c r="O55" s="15" t="s">
        <v>35</v>
      </c>
      <c r="P55" s="15" t="s">
        <v>79</v>
      </c>
      <c r="Q55" s="40" t="s">
        <v>35</v>
      </c>
      <c r="R55" s="34" t="s">
        <v>54</v>
      </c>
      <c r="S55" s="21" t="s">
        <v>23</v>
      </c>
      <c r="T55" s="16">
        <v>0</v>
      </c>
      <c r="U55" s="16">
        <v>0</v>
      </c>
      <c r="V55" s="16">
        <v>0</v>
      </c>
      <c r="W55" s="16">
        <v>67.1</v>
      </c>
      <c r="X55" s="16">
        <f aca="true" t="shared" si="6" ref="U55:X56">W55</f>
        <v>67.1</v>
      </c>
      <c r="Y55" s="24">
        <f>SUM(T55:X55)</f>
        <v>134.2</v>
      </c>
      <c r="Z55" s="14">
        <f t="shared" si="2"/>
        <v>2022</v>
      </c>
    </row>
    <row r="56" spans="1:26" ht="5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5"/>
      <c r="P56" s="27"/>
      <c r="Q56" s="44"/>
      <c r="R56" s="28" t="s">
        <v>65</v>
      </c>
      <c r="S56" s="45" t="s">
        <v>63</v>
      </c>
      <c r="T56" s="39">
        <v>3.1943</v>
      </c>
      <c r="U56" s="16">
        <f t="shared" si="6"/>
        <v>3.1943</v>
      </c>
      <c r="V56" s="16">
        <f t="shared" si="6"/>
        <v>3.1943</v>
      </c>
      <c r="W56" s="16">
        <f t="shared" si="6"/>
        <v>3.1943</v>
      </c>
      <c r="X56" s="16">
        <f t="shared" si="6"/>
        <v>3.1943</v>
      </c>
      <c r="Y56" s="16">
        <f>X56</f>
        <v>3.1943</v>
      </c>
      <c r="Z56" s="14">
        <f t="shared" si="2"/>
        <v>2022</v>
      </c>
    </row>
    <row r="57" spans="1:26" ht="41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5"/>
      <c r="P57" s="15"/>
      <c r="Q57" s="41"/>
      <c r="R57" s="42" t="s">
        <v>55</v>
      </c>
      <c r="S57" s="43" t="s">
        <v>50</v>
      </c>
      <c r="T57" s="16" t="s">
        <v>51</v>
      </c>
      <c r="U57" s="16" t="s">
        <v>51</v>
      </c>
      <c r="V57" s="16" t="s">
        <v>51</v>
      </c>
      <c r="W57" s="16" t="s">
        <v>51</v>
      </c>
      <c r="X57" s="16" t="s">
        <v>51</v>
      </c>
      <c r="Y57" s="16" t="s">
        <v>51</v>
      </c>
      <c r="Z57" s="14">
        <v>2022</v>
      </c>
    </row>
    <row r="58" spans="1:26" ht="24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5"/>
      <c r="P58" s="15"/>
      <c r="Q58" s="41"/>
      <c r="R58" s="42" t="s">
        <v>80</v>
      </c>
      <c r="S58" s="43" t="s">
        <v>33</v>
      </c>
      <c r="T58" s="14">
        <v>12</v>
      </c>
      <c r="U58" s="14">
        <v>12</v>
      </c>
      <c r="V58" s="14">
        <v>12</v>
      </c>
      <c r="W58" s="14">
        <v>12</v>
      </c>
      <c r="X58" s="14">
        <v>12</v>
      </c>
      <c r="Y58" s="14">
        <v>12</v>
      </c>
      <c r="Z58" s="14">
        <v>2022</v>
      </c>
    </row>
  </sheetData>
  <sheetProtection selectLockedCells="1" selectUnlockedCells="1"/>
  <mergeCells count="24">
    <mergeCell ref="D21:E21"/>
    <mergeCell ref="A13:Z13"/>
    <mergeCell ref="A14:Z14"/>
    <mergeCell ref="A15:Z15"/>
    <mergeCell ref="A21:C21"/>
    <mergeCell ref="H21:Q21"/>
    <mergeCell ref="A16:Z16"/>
    <mergeCell ref="A19:Z19"/>
    <mergeCell ref="S1:Z1"/>
    <mergeCell ref="S2:Z2"/>
    <mergeCell ref="S3:Z3"/>
    <mergeCell ref="S4:Z4"/>
    <mergeCell ref="A6:Z6"/>
    <mergeCell ref="A7:Z7"/>
    <mergeCell ref="A9:Z9"/>
    <mergeCell ref="A11:Z11"/>
    <mergeCell ref="A12:Z12"/>
    <mergeCell ref="A18:Z18"/>
    <mergeCell ref="A20:Q20"/>
    <mergeCell ref="R20:R21"/>
    <mergeCell ref="S20:S21"/>
    <mergeCell ref="F21:G21"/>
    <mergeCell ref="T20:X20"/>
    <mergeCell ref="Y20:Z20"/>
  </mergeCells>
  <printOptions/>
  <pageMargins left="0" right="0" top="0" bottom="0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Специалист</cp:lastModifiedBy>
  <cp:lastPrinted>2017-12-05T13:42:02Z</cp:lastPrinted>
  <dcterms:created xsi:type="dcterms:W3CDTF">2017-11-22T12:48:15Z</dcterms:created>
  <dcterms:modified xsi:type="dcterms:W3CDTF">2017-12-05T13:57:10Z</dcterms:modified>
  <cp:category/>
  <cp:version/>
  <cp:contentType/>
  <cp:contentStatus/>
</cp:coreProperties>
</file>